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89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42" i="1" l="1"/>
  <c r="J242" i="1"/>
  <c r="H242" i="1"/>
  <c r="J213" i="1"/>
  <c r="J212" i="1" s="1"/>
  <c r="J211" i="1" s="1"/>
  <c r="J210" i="1" s="1"/>
  <c r="I213" i="1"/>
  <c r="H213" i="1"/>
  <c r="H212" i="1" s="1"/>
  <c r="H211" i="1" s="1"/>
  <c r="H210" i="1" s="1"/>
  <c r="I212" i="1"/>
  <c r="I211" i="1" s="1"/>
  <c r="I210" i="1" s="1"/>
  <c r="J203" i="1"/>
  <c r="J202" i="1" s="1"/>
  <c r="J201" i="1" s="1"/>
  <c r="J200" i="1" s="1"/>
  <c r="I203" i="1"/>
  <c r="I202" i="1" s="1"/>
  <c r="I201" i="1" s="1"/>
  <c r="I200" i="1" s="1"/>
  <c r="H203" i="1"/>
  <c r="H202" i="1" s="1"/>
  <c r="H201" i="1" s="1"/>
  <c r="H200" i="1" s="1"/>
  <c r="H239" i="1"/>
  <c r="H238" i="1"/>
  <c r="H189" i="1"/>
  <c r="H184" i="1"/>
  <c r="H182" i="1"/>
  <c r="H156" i="1"/>
  <c r="H82" i="1"/>
  <c r="H71" i="1"/>
  <c r="H66" i="1"/>
  <c r="H30" i="1"/>
  <c r="H28" i="1"/>
  <c r="H22" i="1"/>
  <c r="H21" i="1"/>
  <c r="H16" i="1"/>
  <c r="H15" i="1"/>
  <c r="J192" i="1"/>
  <c r="J191" i="1" s="1"/>
  <c r="J190" i="1" s="1"/>
  <c r="H192" i="1"/>
  <c r="H191" i="1" s="1"/>
  <c r="H190" i="1" s="1"/>
  <c r="I193" i="1"/>
  <c r="I192" i="1" s="1"/>
  <c r="I191" i="1" s="1"/>
  <c r="I190" i="1" s="1"/>
  <c r="J193" i="1"/>
  <c r="H193" i="1"/>
  <c r="I86" i="1" l="1"/>
  <c r="J86" i="1"/>
  <c r="H86" i="1"/>
  <c r="H55" i="1"/>
  <c r="J40" i="1"/>
  <c r="J39" i="1" s="1"/>
  <c r="J38" i="1" s="1"/>
  <c r="I40" i="1"/>
  <c r="I39" i="1" s="1"/>
  <c r="I38" i="1" s="1"/>
  <c r="H40" i="1"/>
  <c r="H39" i="1" s="1"/>
  <c r="H38" i="1" s="1"/>
  <c r="H36" i="1"/>
  <c r="J37" i="1" l="1"/>
  <c r="J36" i="1" s="1"/>
  <c r="I37" i="1"/>
  <c r="I36" i="1" s="1"/>
  <c r="H232" i="1" l="1"/>
  <c r="I198" i="1" l="1"/>
  <c r="I197" i="1" s="1"/>
  <c r="I196" i="1" s="1"/>
  <c r="I195" i="1" s="1"/>
  <c r="J198" i="1"/>
  <c r="J197" i="1" s="1"/>
  <c r="J196" i="1" s="1"/>
  <c r="J195" i="1" s="1"/>
  <c r="H198" i="1"/>
  <c r="H197" i="1" s="1"/>
  <c r="H196" i="1" s="1"/>
  <c r="H195" i="1" s="1"/>
  <c r="J207" i="1"/>
  <c r="J206" i="1" s="1"/>
  <c r="J205" i="1" s="1"/>
  <c r="I208" i="1"/>
  <c r="I207" i="1" s="1"/>
  <c r="I206" i="1" s="1"/>
  <c r="I205" i="1" s="1"/>
  <c r="J208" i="1"/>
  <c r="H208" i="1"/>
  <c r="H207" i="1" s="1"/>
  <c r="H206" i="1" s="1"/>
  <c r="H205" i="1" s="1"/>
  <c r="I135" i="1"/>
  <c r="I134" i="1" s="1"/>
  <c r="I133" i="1" s="1"/>
  <c r="J135" i="1"/>
  <c r="J134" i="1" s="1"/>
  <c r="J133" i="1" s="1"/>
  <c r="H135" i="1"/>
  <c r="H134" i="1" s="1"/>
  <c r="H133" i="1" s="1"/>
  <c r="I81" i="1" l="1"/>
  <c r="I80" i="1" s="1"/>
  <c r="I79" i="1" s="1"/>
  <c r="I78" i="1" s="1"/>
  <c r="J81" i="1"/>
  <c r="J80" i="1" s="1"/>
  <c r="J79" i="1" s="1"/>
  <c r="J78" i="1" s="1"/>
  <c r="H81" i="1"/>
  <c r="H80" i="1" s="1"/>
  <c r="H79" i="1" s="1"/>
  <c r="H78" i="1" s="1"/>
  <c r="J276" i="1" l="1"/>
  <c r="I276" i="1"/>
  <c r="H276" i="1"/>
  <c r="H275" i="1" s="1"/>
  <c r="J266" i="1"/>
  <c r="J265" i="1" s="1"/>
  <c r="J264" i="1" s="1"/>
  <c r="J263" i="1" s="1"/>
  <c r="J262" i="1" s="1"/>
  <c r="I266" i="1"/>
  <c r="I265" i="1" s="1"/>
  <c r="I264" i="1" s="1"/>
  <c r="I263" i="1" s="1"/>
  <c r="I262" i="1" s="1"/>
  <c r="H266" i="1"/>
  <c r="H265" i="1" s="1"/>
  <c r="H264" i="1" s="1"/>
  <c r="H263" i="1" s="1"/>
  <c r="H262" i="1" s="1"/>
  <c r="J260" i="1"/>
  <c r="J259" i="1" s="1"/>
  <c r="J258" i="1" s="1"/>
  <c r="J257" i="1" s="1"/>
  <c r="I260" i="1"/>
  <c r="I259" i="1" s="1"/>
  <c r="I258" i="1" s="1"/>
  <c r="I257" i="1" s="1"/>
  <c r="H260" i="1"/>
  <c r="H259" i="1" s="1"/>
  <c r="H258" i="1" s="1"/>
  <c r="H257" i="1" s="1"/>
  <c r="J255" i="1"/>
  <c r="J254" i="1" s="1"/>
  <c r="J253" i="1" s="1"/>
  <c r="J252" i="1" s="1"/>
  <c r="I255" i="1"/>
  <c r="I254" i="1" s="1"/>
  <c r="I253" i="1" s="1"/>
  <c r="I252" i="1" s="1"/>
  <c r="H255" i="1"/>
  <c r="H254" i="1" s="1"/>
  <c r="H253" i="1" s="1"/>
  <c r="H252" i="1" s="1"/>
  <c r="J250" i="1"/>
  <c r="J249" i="1" s="1"/>
  <c r="I250" i="1"/>
  <c r="I249" i="1" s="1"/>
  <c r="H250" i="1"/>
  <c r="H249" i="1" s="1"/>
  <c r="J247" i="1"/>
  <c r="I247" i="1"/>
  <c r="H247" i="1"/>
  <c r="J237" i="1"/>
  <c r="J236" i="1" s="1"/>
  <c r="I237" i="1"/>
  <c r="I236" i="1" s="1"/>
  <c r="H237" i="1"/>
  <c r="H236" i="1" s="1"/>
  <c r="J231" i="1"/>
  <c r="J230" i="1" s="1"/>
  <c r="J229" i="1" s="1"/>
  <c r="J228" i="1" s="1"/>
  <c r="J227" i="1" s="1"/>
  <c r="I231" i="1"/>
  <c r="I230" i="1" s="1"/>
  <c r="I229" i="1" s="1"/>
  <c r="I228" i="1" s="1"/>
  <c r="I227" i="1" s="1"/>
  <c r="H231" i="1"/>
  <c r="H230" i="1" s="1"/>
  <c r="H229" i="1" s="1"/>
  <c r="H228" i="1" s="1"/>
  <c r="H227" i="1" s="1"/>
  <c r="J225" i="1"/>
  <c r="J224" i="1" s="1"/>
  <c r="J223" i="1" s="1"/>
  <c r="J222" i="1" s="1"/>
  <c r="J221" i="1" s="1"/>
  <c r="I225" i="1"/>
  <c r="I224" i="1" s="1"/>
  <c r="I223" i="1" s="1"/>
  <c r="I222" i="1" s="1"/>
  <c r="I221" i="1" s="1"/>
  <c r="H225" i="1"/>
  <c r="H224" i="1" s="1"/>
  <c r="H223" i="1" s="1"/>
  <c r="H222" i="1" s="1"/>
  <c r="H221" i="1" s="1"/>
  <c r="J218" i="1"/>
  <c r="J217" i="1" s="1"/>
  <c r="J216" i="1" s="1"/>
  <c r="J215" i="1" s="1"/>
  <c r="I218" i="1"/>
  <c r="I217" i="1" s="1"/>
  <c r="I216" i="1" s="1"/>
  <c r="I215" i="1" s="1"/>
  <c r="H218" i="1"/>
  <c r="H217" i="1" s="1"/>
  <c r="H216" i="1" s="1"/>
  <c r="H215" i="1" s="1"/>
  <c r="J188" i="1"/>
  <c r="J187" i="1" s="1"/>
  <c r="J186" i="1" s="1"/>
  <c r="J185" i="1" s="1"/>
  <c r="I188" i="1"/>
  <c r="I187" i="1" s="1"/>
  <c r="I186" i="1" s="1"/>
  <c r="I185" i="1" s="1"/>
  <c r="H188" i="1"/>
  <c r="H187" i="1" s="1"/>
  <c r="H186" i="1" s="1"/>
  <c r="H185" i="1" s="1"/>
  <c r="J183" i="1"/>
  <c r="I183" i="1"/>
  <c r="H183" i="1"/>
  <c r="J180" i="1"/>
  <c r="I180" i="1"/>
  <c r="H180" i="1"/>
  <c r="J174" i="1"/>
  <c r="J173" i="1" s="1"/>
  <c r="J172" i="1" s="1"/>
  <c r="J171" i="1" s="1"/>
  <c r="I174" i="1"/>
  <c r="I173" i="1" s="1"/>
  <c r="I172" i="1" s="1"/>
  <c r="I171" i="1" s="1"/>
  <c r="H174" i="1"/>
  <c r="H173" i="1" s="1"/>
  <c r="H172" i="1" s="1"/>
  <c r="H171" i="1" s="1"/>
  <c r="J169" i="1"/>
  <c r="J168" i="1" s="1"/>
  <c r="J167" i="1" s="1"/>
  <c r="J166" i="1" s="1"/>
  <c r="I169" i="1"/>
  <c r="I168" i="1" s="1"/>
  <c r="I167" i="1" s="1"/>
  <c r="I166" i="1" s="1"/>
  <c r="H169" i="1"/>
  <c r="H168" i="1" s="1"/>
  <c r="H167" i="1" s="1"/>
  <c r="H166" i="1" s="1"/>
  <c r="J162" i="1"/>
  <c r="J161" i="1" s="1"/>
  <c r="J160" i="1" s="1"/>
  <c r="J159" i="1" s="1"/>
  <c r="J158" i="1" s="1"/>
  <c r="J157" i="1" s="1"/>
  <c r="I162" i="1"/>
  <c r="I161" i="1" s="1"/>
  <c r="I160" i="1" s="1"/>
  <c r="I159" i="1" s="1"/>
  <c r="I158" i="1" s="1"/>
  <c r="I157" i="1" s="1"/>
  <c r="H162" i="1"/>
  <c r="H161" i="1" s="1"/>
  <c r="H160" i="1" s="1"/>
  <c r="H159" i="1" s="1"/>
  <c r="H158" i="1" s="1"/>
  <c r="H157" i="1" s="1"/>
  <c r="J155" i="1"/>
  <c r="J154" i="1" s="1"/>
  <c r="J153" i="1" s="1"/>
  <c r="J152" i="1" s="1"/>
  <c r="J151" i="1" s="1"/>
  <c r="J150" i="1" s="1"/>
  <c r="I155" i="1"/>
  <c r="I154" i="1" s="1"/>
  <c r="I153" i="1" s="1"/>
  <c r="I152" i="1" s="1"/>
  <c r="I151" i="1" s="1"/>
  <c r="I150" i="1" s="1"/>
  <c r="H155" i="1"/>
  <c r="H154" i="1" s="1"/>
  <c r="H153" i="1" s="1"/>
  <c r="H152" i="1" s="1"/>
  <c r="H151" i="1" s="1"/>
  <c r="H150" i="1" s="1"/>
  <c r="J148" i="1"/>
  <c r="J147" i="1" s="1"/>
  <c r="J146" i="1" s="1"/>
  <c r="I148" i="1"/>
  <c r="I147" i="1" s="1"/>
  <c r="I146" i="1" s="1"/>
  <c r="H148" i="1"/>
  <c r="H147" i="1" s="1"/>
  <c r="H146" i="1" s="1"/>
  <c r="J144" i="1"/>
  <c r="I144" i="1"/>
  <c r="H144" i="1"/>
  <c r="J142" i="1"/>
  <c r="I142" i="1"/>
  <c r="H142" i="1"/>
  <c r="J131" i="1"/>
  <c r="J130" i="1" s="1"/>
  <c r="J129" i="1" s="1"/>
  <c r="J128" i="1" s="1"/>
  <c r="I131" i="1"/>
  <c r="I130" i="1" s="1"/>
  <c r="I129" i="1" s="1"/>
  <c r="I128" i="1" s="1"/>
  <c r="H131" i="1"/>
  <c r="H130" i="1" s="1"/>
  <c r="H129" i="1" s="1"/>
  <c r="H128" i="1" s="1"/>
  <c r="J126" i="1"/>
  <c r="J125" i="1" s="1"/>
  <c r="J124" i="1" s="1"/>
  <c r="J123" i="1" s="1"/>
  <c r="I126" i="1"/>
  <c r="I125" i="1" s="1"/>
  <c r="I124" i="1" s="1"/>
  <c r="I123" i="1" s="1"/>
  <c r="H126" i="1"/>
  <c r="H125" i="1" s="1"/>
  <c r="H124" i="1" s="1"/>
  <c r="H123" i="1" s="1"/>
  <c r="J121" i="1"/>
  <c r="J120" i="1" s="1"/>
  <c r="J119" i="1" s="1"/>
  <c r="J118" i="1" s="1"/>
  <c r="I121" i="1"/>
  <c r="I120" i="1" s="1"/>
  <c r="I119" i="1" s="1"/>
  <c r="I118" i="1" s="1"/>
  <c r="H121" i="1"/>
  <c r="H120" i="1" s="1"/>
  <c r="H119" i="1" s="1"/>
  <c r="H118" i="1" s="1"/>
  <c r="J116" i="1"/>
  <c r="J115" i="1" s="1"/>
  <c r="J114" i="1" s="1"/>
  <c r="J113" i="1" s="1"/>
  <c r="I116" i="1"/>
  <c r="I115" i="1" s="1"/>
  <c r="I114" i="1" s="1"/>
  <c r="I113" i="1" s="1"/>
  <c r="H116" i="1"/>
  <c r="H115" i="1" s="1"/>
  <c r="H114" i="1" s="1"/>
  <c r="H113" i="1" s="1"/>
  <c r="J111" i="1"/>
  <c r="J110" i="1" s="1"/>
  <c r="J109" i="1" s="1"/>
  <c r="J108" i="1" s="1"/>
  <c r="I111" i="1"/>
  <c r="I110" i="1" s="1"/>
  <c r="I109" i="1" s="1"/>
  <c r="I108" i="1" s="1"/>
  <c r="H111" i="1"/>
  <c r="H110" i="1" s="1"/>
  <c r="H109" i="1" s="1"/>
  <c r="H108" i="1" s="1"/>
  <c r="J106" i="1"/>
  <c r="J105" i="1" s="1"/>
  <c r="J104" i="1" s="1"/>
  <c r="J103" i="1" s="1"/>
  <c r="I106" i="1"/>
  <c r="I105" i="1" s="1"/>
  <c r="I104" i="1" s="1"/>
  <c r="I103" i="1" s="1"/>
  <c r="H106" i="1"/>
  <c r="H105" i="1" s="1"/>
  <c r="H104" i="1" s="1"/>
  <c r="H103" i="1" s="1"/>
  <c r="J101" i="1"/>
  <c r="J100" i="1" s="1"/>
  <c r="J99" i="1" s="1"/>
  <c r="J98" i="1" s="1"/>
  <c r="I101" i="1"/>
  <c r="I100" i="1" s="1"/>
  <c r="I99" i="1" s="1"/>
  <c r="I98" i="1" s="1"/>
  <c r="H101" i="1"/>
  <c r="H100" i="1" s="1"/>
  <c r="H99" i="1" s="1"/>
  <c r="H98" i="1" s="1"/>
  <c r="J96" i="1"/>
  <c r="J95" i="1" s="1"/>
  <c r="J94" i="1" s="1"/>
  <c r="J93" i="1" s="1"/>
  <c r="I96" i="1"/>
  <c r="I95" i="1" s="1"/>
  <c r="I94" i="1" s="1"/>
  <c r="I93" i="1" s="1"/>
  <c r="H96" i="1"/>
  <c r="H95" i="1" s="1"/>
  <c r="H94" i="1" s="1"/>
  <c r="H93" i="1" s="1"/>
  <c r="J91" i="1"/>
  <c r="J90" i="1" s="1"/>
  <c r="I91" i="1"/>
  <c r="I90" i="1" s="1"/>
  <c r="H91" i="1"/>
  <c r="H90" i="1" s="1"/>
  <c r="J85" i="1"/>
  <c r="J84" i="1" s="1"/>
  <c r="I85" i="1"/>
  <c r="I84" i="1" s="1"/>
  <c r="H85" i="1"/>
  <c r="H84" i="1" s="1"/>
  <c r="H75" i="1"/>
  <c r="H74" i="1" s="1"/>
  <c r="H73" i="1" s="1"/>
  <c r="H72" i="1" s="1"/>
  <c r="J75" i="1"/>
  <c r="J74" i="1" s="1"/>
  <c r="J73" i="1" s="1"/>
  <c r="J72" i="1" s="1"/>
  <c r="I75" i="1"/>
  <c r="I74" i="1" s="1"/>
  <c r="I73" i="1" s="1"/>
  <c r="I72" i="1" s="1"/>
  <c r="J70" i="1"/>
  <c r="J69" i="1" s="1"/>
  <c r="J68" i="1" s="1"/>
  <c r="J67" i="1" s="1"/>
  <c r="I70" i="1"/>
  <c r="I69" i="1" s="1"/>
  <c r="I68" i="1" s="1"/>
  <c r="I67" i="1" s="1"/>
  <c r="H70" i="1"/>
  <c r="H69" i="1" s="1"/>
  <c r="H68" i="1" s="1"/>
  <c r="H67" i="1" s="1"/>
  <c r="J65" i="1"/>
  <c r="J64" i="1" s="1"/>
  <c r="J63" i="1" s="1"/>
  <c r="J62" i="1" s="1"/>
  <c r="I65" i="1"/>
  <c r="I64" i="1" s="1"/>
  <c r="I63" i="1" s="1"/>
  <c r="I62" i="1" s="1"/>
  <c r="H65" i="1"/>
  <c r="H64" i="1" s="1"/>
  <c r="H63" i="1" s="1"/>
  <c r="H62" i="1" s="1"/>
  <c r="J60" i="1"/>
  <c r="J59" i="1" s="1"/>
  <c r="J58" i="1" s="1"/>
  <c r="J57" i="1" s="1"/>
  <c r="I60" i="1"/>
  <c r="I59" i="1" s="1"/>
  <c r="I58" i="1" s="1"/>
  <c r="I57" i="1" s="1"/>
  <c r="H60" i="1"/>
  <c r="H59" i="1" s="1"/>
  <c r="H58" i="1" s="1"/>
  <c r="H57" i="1" s="1"/>
  <c r="J55" i="1"/>
  <c r="J54" i="1" s="1"/>
  <c r="J53" i="1" s="1"/>
  <c r="J52" i="1" s="1"/>
  <c r="I55" i="1"/>
  <c r="I54" i="1" s="1"/>
  <c r="I53" i="1" s="1"/>
  <c r="I52" i="1" s="1"/>
  <c r="H54" i="1"/>
  <c r="H53" i="1" s="1"/>
  <c r="H52" i="1" s="1"/>
  <c r="J50" i="1"/>
  <c r="J49" i="1" s="1"/>
  <c r="J48" i="1" s="1"/>
  <c r="J47" i="1" s="1"/>
  <c r="I50" i="1"/>
  <c r="I49" i="1" s="1"/>
  <c r="I48" i="1" s="1"/>
  <c r="I47" i="1" s="1"/>
  <c r="H50" i="1"/>
  <c r="H49" i="1" s="1"/>
  <c r="H48" i="1" s="1"/>
  <c r="H47" i="1" s="1"/>
  <c r="J44" i="1"/>
  <c r="J43" i="1" s="1"/>
  <c r="J42" i="1" s="1"/>
  <c r="I44" i="1"/>
  <c r="I43" i="1" s="1"/>
  <c r="I42" i="1" s="1"/>
  <c r="H44" i="1"/>
  <c r="H43" i="1" s="1"/>
  <c r="H42" i="1" s="1"/>
  <c r="J35" i="1"/>
  <c r="J34" i="1" s="1"/>
  <c r="I35" i="1"/>
  <c r="I34" i="1" s="1"/>
  <c r="H35" i="1"/>
  <c r="H34" i="1" s="1"/>
  <c r="J32" i="1"/>
  <c r="J31" i="1" s="1"/>
  <c r="I32" i="1"/>
  <c r="I31" i="1" s="1"/>
  <c r="H32" i="1"/>
  <c r="H31" i="1" s="1"/>
  <c r="J29" i="1"/>
  <c r="I29" i="1"/>
  <c r="H29" i="1"/>
  <c r="J25" i="1"/>
  <c r="I25" i="1"/>
  <c r="H25" i="1"/>
  <c r="J20" i="1"/>
  <c r="J19" i="1" s="1"/>
  <c r="I20" i="1"/>
  <c r="I19" i="1" s="1"/>
  <c r="H20" i="1"/>
  <c r="H19" i="1" s="1"/>
  <c r="J14" i="1"/>
  <c r="J13" i="1" s="1"/>
  <c r="J12" i="1" s="1"/>
  <c r="J11" i="1" s="1"/>
  <c r="I14" i="1"/>
  <c r="I13" i="1" s="1"/>
  <c r="I12" i="1" s="1"/>
  <c r="I11" i="1" s="1"/>
  <c r="H14" i="1"/>
  <c r="H13" i="1" s="1"/>
  <c r="H12" i="1" s="1"/>
  <c r="H11" i="1" s="1"/>
  <c r="H46" i="1" l="1"/>
  <c r="J24" i="1"/>
  <c r="J23" i="1" s="1"/>
  <c r="J18" i="1" s="1"/>
  <c r="J17" i="1" s="1"/>
  <c r="J165" i="1"/>
  <c r="H141" i="1"/>
  <c r="H140" i="1" s="1"/>
  <c r="H139" i="1" s="1"/>
  <c r="H138" i="1" s="1"/>
  <c r="H137" i="1" s="1"/>
  <c r="H241" i="1"/>
  <c r="H240" i="1" s="1"/>
  <c r="H235" i="1" s="1"/>
  <c r="H234" i="1" s="1"/>
  <c r="H233" i="1" s="1"/>
  <c r="I141" i="1"/>
  <c r="I140" i="1" s="1"/>
  <c r="I139" i="1" s="1"/>
  <c r="I138" i="1" s="1"/>
  <c r="I137" i="1" s="1"/>
  <c r="I83" i="1"/>
  <c r="I46" i="1" s="1"/>
  <c r="J141" i="1"/>
  <c r="J140" i="1" s="1"/>
  <c r="J139" i="1" s="1"/>
  <c r="J138" i="1" s="1"/>
  <c r="J137" i="1" s="1"/>
  <c r="I241" i="1"/>
  <c r="I240" i="1" s="1"/>
  <c r="I235" i="1" s="1"/>
  <c r="I234" i="1" s="1"/>
  <c r="I233" i="1" s="1"/>
  <c r="J241" i="1"/>
  <c r="J240" i="1" s="1"/>
  <c r="J235" i="1" s="1"/>
  <c r="J234" i="1" s="1"/>
  <c r="J233" i="1" s="1"/>
  <c r="J83" i="1"/>
  <c r="J46" i="1" s="1"/>
  <c r="H179" i="1"/>
  <c r="H178" i="1" s="1"/>
  <c r="H177" i="1" s="1"/>
  <c r="H176" i="1" s="1"/>
  <c r="I165" i="1"/>
  <c r="H165" i="1"/>
  <c r="I24" i="1"/>
  <c r="I23" i="1" s="1"/>
  <c r="I18" i="1" s="1"/>
  <c r="I17" i="1" s="1"/>
  <c r="I10" i="1" s="1"/>
  <c r="J179" i="1"/>
  <c r="J178" i="1" s="1"/>
  <c r="J177" i="1" s="1"/>
  <c r="J176" i="1" s="1"/>
  <c r="J220" i="1"/>
  <c r="I220" i="1"/>
  <c r="H24" i="1"/>
  <c r="H23" i="1" s="1"/>
  <c r="H18" i="1" s="1"/>
  <c r="H17" i="1" s="1"/>
  <c r="H83" i="1"/>
  <c r="H220" i="1"/>
  <c r="I179" i="1"/>
  <c r="I178" i="1" s="1"/>
  <c r="I177" i="1" s="1"/>
  <c r="I176" i="1" s="1"/>
  <c r="J10" i="1" l="1"/>
  <c r="H10" i="1"/>
  <c r="J164" i="1"/>
  <c r="H164" i="1"/>
  <c r="I164" i="1"/>
  <c r="H9" i="1" l="1"/>
  <c r="H268" i="1" s="1"/>
  <c r="J9" i="1"/>
  <c r="J268" i="1" s="1"/>
  <c r="I9" i="1"/>
  <c r="I268" i="1" s="1"/>
</calcChain>
</file>

<file path=xl/sharedStrings.xml><?xml version="1.0" encoding="utf-8"?>
<sst xmlns="http://schemas.openxmlformats.org/spreadsheetml/2006/main" count="1638" uniqueCount="216">
  <si>
    <t xml:space="preserve">Сводная бюджетная роспись </t>
  </si>
  <si>
    <t xml:space="preserve">1. Расходы </t>
  </si>
  <si>
    <t>(рублей)</t>
  </si>
  <si>
    <t>Наименование кодов</t>
  </si>
  <si>
    <t>Код классификации расходов бюджетов РФ</t>
  </si>
  <si>
    <t>Сумма</t>
  </si>
  <si>
    <t>главного распоря-дителя средств</t>
  </si>
  <si>
    <t>раз-дела</t>
  </si>
  <si>
    <t>под-раз-дела</t>
  </si>
  <si>
    <t>целевой статьи</t>
  </si>
  <si>
    <t>вида (подвида, группы)       расхода</t>
  </si>
  <si>
    <t>допол-нитель-ного кода</t>
  </si>
  <si>
    <t>2025 год</t>
  </si>
  <si>
    <t>2026 год</t>
  </si>
  <si>
    <t>2</t>
  </si>
  <si>
    <t>Администрация Холуйского сельского поселения</t>
  </si>
  <si>
    <t>00</t>
  </si>
  <si>
    <t>00 0 00 00000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</si>
  <si>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</si>
  <si>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</si>
  <si>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</si>
  <si>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</si>
  <si>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809</t>
  </si>
  <si>
    <t>02</t>
  </si>
  <si>
    <t>Обеспечение деятельности Главы Холуйского сельского поселения</t>
  </si>
  <si>
    <t>06 1 01 00040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</si>
  <si>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</si>
  <si>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</si>
  <si>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</si>
  <si>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</si>
  <si>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</si>
  <si>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</si>
  <si>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</si>
  <si>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</si>
  <si>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Обеспечение деятельности Администрации Холуйского сельского поселения</t>
  </si>
  <si>
    <t>06 1 02 00020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</si>
  <si>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</si>
  <si>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</si>
  <si>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</si>
  <si>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</si>
  <si>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</si>
  <si>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</si>
  <si>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Услуги связи</t>
  </si>
  <si>
    <t>К221</t>
  </si>
  <si>
    <t>Коммунальные услуги</t>
  </si>
  <si>
    <t>К223</t>
  </si>
  <si>
    <t>Увеличение стоимости материальных запасов</t>
  </si>
  <si>
    <t>К340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</si>
  <si>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</si>
  <si>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</si>
  <si>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</si>
  <si>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</si>
  <si>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</si>
  <si>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</si>
  <si>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</si>
  <si>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</si>
  <si>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</si>
  <si>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</si>
  <si>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</si>
  <si>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30 9 00 10290</t>
  </si>
  <si>
    <t>Межбюджетные трансферты</t>
  </si>
  <si>
    <t>500</t>
  </si>
  <si>
    <t>Иные межбюджетные трансферты</t>
  </si>
  <si>
    <t>540</t>
  </si>
  <si>
    <t>Резервные фонды</t>
  </si>
  <si>
    <t>11</t>
  </si>
  <si>
    <t>Резервный фонд Администрации Холуйского сельского поселения</t>
  </si>
  <si>
    <t>04 2 02 20160</t>
  </si>
  <si>
    <t>Резервные средства</t>
  </si>
  <si>
    <t>870</t>
  </si>
  <si>
    <t>Другие общегосударственные вопросы</t>
  </si>
  <si>
    <t>13</t>
  </si>
  <si>
    <t>Мероприятия по профилактике правонарушений</t>
  </si>
  <si>
    <t>04 1 01 20340</t>
  </si>
  <si>
    <t>Прочие работы, услуги</t>
  </si>
  <si>
    <t>К226</t>
  </si>
  <si>
    <t>04 2 01 20130</t>
  </si>
  <si>
    <t>Работы, услуги по содержанию имущества</t>
  </si>
  <si>
    <t>К225</t>
  </si>
  <si>
    <t>Осуществление комплекса мер по внедрению энергосберегающих технологий в муниципальных учреждениях Холуйского сельского поселения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</si>
  <si>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</si>
  <si>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</t>
  </si>
  <si>
    <t>06 1 04 20300</t>
  </si>
  <si>
    <t>Техническое переоснащение</t>
  </si>
  <si>
    <t>06 2 01 20210</t>
  </si>
  <si>
    <t>Приобретение и обновление программного обеспечения</t>
  </si>
  <si>
    <t>06 2 01 20290</t>
  </si>
  <si>
    <t>Обеспечение эксплуатации транспортных средств, закрепленных за органами местного самоуправления</t>
  </si>
  <si>
    <t>06 2 01 20420</t>
  </si>
  <si>
    <t>Страхование</t>
  </si>
  <si>
    <t>К227</t>
  </si>
  <si>
    <t>Уплата прочих налогов, сборов</t>
  </si>
  <si>
    <t>852</t>
  </si>
  <si>
    <t>Проведение конкурсов среди субъектов малого и среднего предпринимательства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</si>
  <si>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</si>
  <si>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</si>
  <si>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</si>
  <si>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</si>
  <si>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</si>
  <si>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Исполнение передаваемых полномочий по организации ритуальных услуг и содержанию мест захоронения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</si>
  <si>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</si>
  <si>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</si>
  <si>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</si>
  <si>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</si>
  <si>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</si>
  <si>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</si>
  <si>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30 9 00 10120</t>
  </si>
  <si>
    <t>Исполнение передаваемых полномочий по осуществлению мер по противодействию коррупции в границах поселения</t>
  </si>
  <si>
    <t>30 9 00 10130</t>
  </si>
  <si>
    <t>НАЦИОНАЛЬНАЯ ОБОРОНА</t>
  </si>
  <si>
    <t>03</t>
  </si>
  <si>
    <t>30 9 00 51180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</si>
  <si>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</si>
  <si>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</si>
  <si>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</si>
  <si>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</si>
  <si>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Обеспечение первичных мер пожарной безопасности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</si>
  <si>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</si>
  <si>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</si>
  <si>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</si>
  <si>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</si>
  <si>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05</t>
  </si>
  <si>
    <t>Коммунальное хозяйство</t>
  </si>
  <si>
    <t>Исполнение передаваемых полномочий по организации в границах поселений водоснабжения населения</t>
  </si>
  <si>
    <t>30 9 00 10010</t>
  </si>
  <si>
    <t>Исполнение передаваемых полномочий по содержанию и ремонту нецентрализованных источников водоснабжения</t>
  </si>
  <si>
    <t>30 9 00 10160</t>
  </si>
  <si>
    <t>Благоустройство</t>
  </si>
  <si>
    <t>Организация уличного освещения</t>
  </si>
  <si>
    <t>02 1 01 20060</t>
  </si>
  <si>
    <t>Озеленение</t>
  </si>
  <si>
    <t>02 1 01 20070</t>
  </si>
  <si>
    <t>Исполнение передаваемых полномочий по организации в границах поселений ритуальных услуг и содержанию мест захоронения</t>
  </si>
  <si>
    <t>30 9 00 10210</t>
  </si>
  <si>
    <t>ОБРАЗОВАНИЕ</t>
  </si>
  <si>
    <t>07</t>
  </si>
  <si>
    <t>Профессиональная подготовка, переподготовка и повышение квалификации</t>
  </si>
  <si>
    <t>06 1 03 20190</t>
  </si>
  <si>
    <t>Молодежная политика</t>
  </si>
  <si>
    <t xml:space="preserve">08 1 01 20360 </t>
  </si>
  <si>
    <t>08 1 01 20360</t>
  </si>
  <si>
    <t>08</t>
  </si>
  <si>
    <t>Культура</t>
  </si>
  <si>
    <t>Организация досуга и обеспечение жителей поселения услугами учреждений культуры</t>
  </si>
  <si>
    <t>03 1 01 00010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</si>
  <si>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</si>
  <si>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</si>
  <si>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</si>
  <si>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</si>
  <si>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</si>
  <si>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</si>
  <si>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</si>
  <si>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</si>
  <si>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СОЦИАЛЬНАЯ ПОЛИТИКА</t>
  </si>
  <si>
    <t>Пенсионное обеспечение</t>
  </si>
  <si>
    <t xml:space="preserve">Организация дополнительного пенсионного обеспечения отдельных категорий граждан </t>
  </si>
  <si>
    <t>30 9 00 60001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</si>
  <si>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</si>
  <si>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</si>
  <si>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</si>
  <si>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</si>
  <si>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</si>
  <si>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</si>
  <si>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Всего</t>
  </si>
  <si>
    <t xml:space="preserve">II. Источники внутреннего финансирования дефицита </t>
  </si>
  <si>
    <t>бюджета Холуйского сельского поселения</t>
  </si>
  <si>
    <t>Наименование показателя</t>
  </si>
  <si>
    <t>Код классификации источников внутреннего финансирования дефицита бюджета</t>
  </si>
  <si>
    <t>главного админис-тратора</t>
  </si>
  <si>
    <t>группы, подгруппы, статьи, вида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</si>
  <si>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</si>
  <si>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</si>
  <si>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</si>
  <si>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</si>
  <si>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</si>
  <si>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</si>
  <si>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</si>
  <si>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</si>
  <si>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>Исполнитель __________________Т.В. Смирнова</t>
  </si>
  <si>
    <t>06 2 01 20410</t>
  </si>
  <si>
    <t>Обеспечение эксплуатации недвижимого муниципального имущества Холуйского сельского поселения</t>
  </si>
  <si>
    <t>Членские взносы в Ассоциацию "Совет муниципальных образований Ивановской области"</t>
  </si>
  <si>
    <t>30 9 00 90002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</si>
  <si>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</si>
  <si>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</si>
  <si>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Мобилизационная и вневойсковая подготовка</t>
  </si>
  <si>
    <t>Организация повышения квалификации, профессиональной переподготовки муниципальных служащих</t>
  </si>
  <si>
    <t>КУЛЬТУРА, КИНЕМАТОГРАФИЯ</t>
  </si>
  <si>
    <t>Осуществление первичного воинского учета органами местного самоуправления поселений и городских округов</t>
  </si>
  <si>
    <t>Осуществление мероприятий по гражданско-патриотическому воспитанию несовершеннолетних и молодежи</t>
  </si>
  <si>
    <t>2027 год</t>
  </si>
  <si>
    <t>30 9 00 90001</t>
  </si>
  <si>
    <t>880</t>
  </si>
  <si>
    <t>Обеспечение проведения выборов и референдумов</t>
  </si>
  <si>
    <t>Обеспечение проведения муниципальных выборов</t>
  </si>
  <si>
    <t>Специальные расходы</t>
  </si>
  <si>
    <t>01 1 01 9Д010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</si>
  <si>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</si>
  <si>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02 1 01 20110</t>
  </si>
  <si>
    <t>Прочие мероприятия по благоустройству</t>
  </si>
  <si>
    <t>10 1 01 20394</t>
  </si>
  <si>
    <t>Осуществление строительного контроля за выполненными работами в рамках проекта "Благоустройство общественной территории: замена уличных светильников на светодиодные светильники с кронштейнами по ул. Фрунзе, пер. Школьный с.Холуй"</t>
  </si>
  <si>
    <t>10 1 01 20395</t>
  </si>
  <si>
    <t>Осуществление строительного контроля за выполненными работами в рамках проекта "Благоустройство общественной территории: замена уличных светильников на светодиодные светильники с кронштейнами с.Изотино, ул. Полевая, ул. Зелёная, ул. Центральная, ул. Молодёжная"</t>
  </si>
  <si>
    <t>10 1 И4 S5105</t>
  </si>
  <si>
    <t>25009071-225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</si>
  <si>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общественной территории: замена уличных светильников на светодиодные светильники с кронштейнами по ул. Фрунзе, пер. Школьный с.Холуй)</t>
  </si>
  <si>
    <t>Благоустройство общественной территории: замена уличных светильников на светодиодные светильники с кронштейнами по ул. Фрунзе, пер. Школьный с.Холуй</t>
  </si>
  <si>
    <t>10 1 И4 S5106</t>
  </si>
  <si>
    <t>25009071-226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</si>
  <si>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общественной территории: замена уличных светильников на светодиодные светильники с кронштейнами с.Изотино, ул. Полевая, ул. Зелёная, ул. Центральная, ул. Молодёжная)</t>
  </si>
  <si>
    <t>Благоустройство общественной территории: замена уличных светильников на светодиодные светильники с кронштейнами с.Изотино, ул. Полевая, ул. Зелёная, ул. Центральная, ул. Молодёжная</t>
  </si>
  <si>
    <t>25-51180-00000-00000</t>
  </si>
  <si>
    <t>Дата: 01.04.2025</t>
  </si>
  <si>
    <t>бюджета Холуйского сельского поселения на 2025 год</t>
  </si>
  <si>
    <t>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</si>
</sst>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/>
    </xf>
    <xf numFmtId="2" fontId="2" fillId="0" borderId="2" xfId="1" applyNumberFormat="1" applyFont="1" applyBorder="1" applyAlignment="1">
      <alignment horizontal="right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justify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2" xfId="0" applyFont="1" applyBorder="1" applyAlignment="1">
      <alignment horizontal="justify" vertical="top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2" fontId="2" fillId="0" borderId="2" xfId="1" applyNumberFormat="1" applyFont="1" applyBorder="1" applyAlignment="1">
      <alignment horizontal="center" vertical="center" wrapText="1"/>
    </xf>
    <xf numFmtId="43" fontId="2" fillId="0" borderId="2" xfId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1"/>
  <sheetViews>
    <sheetView tabSelected="1" workbookViewId="0">
      <selection activeCell="A4" sqref="A4"/>
    </sheetView>
  </sheetViews>
  <sheetFormatPr defaultColWidth="10.140625" defaultRowHeight="12.75" x14ac:dyDescent="0.25"/>
  <cols>
    <col min="1" max="1" width="36.7109375" style="29" customWidth="1"/>
    <col min="2" max="2" width="8.28515625" style="1" customWidth="1"/>
    <col min="3" max="3" width="4.28515625" style="1" customWidth="1"/>
    <col min="4" max="4" width="4.140625" style="1" customWidth="1"/>
    <col min="5" max="5" width="14.42578125" style="1" customWidth="1"/>
    <col min="6" max="6" width="9.7109375" style="1" customWidth="1"/>
    <col min="7" max="7" width="6.42578125" style="1" customWidth="1"/>
    <col min="8" max="8" width="15.28515625" style="1" customWidth="1"/>
    <col min="9" max="9" width="14.42578125" style="1" customWidth="1"/>
    <col min="10" max="10" width="15.85546875" style="1" customWidth="1"/>
    <col min="11" max="255" width="10.140625" style="1"/>
    <col min="256" max="256" width="36.7109375" style="1" customWidth="1"/>
    <col min="257" max="257" width="7.5703125" style="1" customWidth="1"/>
    <col min="258" max="258" width="4.28515625" style="1" customWidth="1"/>
    <col min="259" max="259" width="4.140625" style="1" customWidth="1"/>
    <col min="260" max="260" width="7" style="1" customWidth="1"/>
    <col min="261" max="261" width="5.5703125" style="1" customWidth="1"/>
    <col min="262" max="262" width="9.7109375" style="1" customWidth="1"/>
    <col min="263" max="263" width="6.42578125" style="1" customWidth="1"/>
    <col min="264" max="264" width="15.28515625" style="1" customWidth="1"/>
    <col min="265" max="266" width="13" style="1" customWidth="1"/>
    <col min="267" max="511" width="10.140625" style="1"/>
    <col min="512" max="512" width="36.7109375" style="1" customWidth="1"/>
    <col min="513" max="513" width="7.5703125" style="1" customWidth="1"/>
    <col min="514" max="514" width="4.28515625" style="1" customWidth="1"/>
    <col min="515" max="515" width="4.140625" style="1" customWidth="1"/>
    <col min="516" max="516" width="7" style="1" customWidth="1"/>
    <col min="517" max="517" width="5.5703125" style="1" customWidth="1"/>
    <col min="518" max="518" width="9.7109375" style="1" customWidth="1"/>
    <col min="519" max="519" width="6.42578125" style="1" customWidth="1"/>
    <col min="520" max="520" width="15.28515625" style="1" customWidth="1"/>
    <col min="521" max="522" width="13" style="1" customWidth="1"/>
    <col min="523" max="767" width="10.140625" style="1"/>
    <col min="768" max="768" width="36.7109375" style="1" customWidth="1"/>
    <col min="769" max="769" width="7.5703125" style="1" customWidth="1"/>
    <col min="770" max="770" width="4.28515625" style="1" customWidth="1"/>
    <col min="771" max="771" width="4.140625" style="1" customWidth="1"/>
    <col min="772" max="772" width="7" style="1" customWidth="1"/>
    <col min="773" max="773" width="5.5703125" style="1" customWidth="1"/>
    <col min="774" max="774" width="9.7109375" style="1" customWidth="1"/>
    <col min="775" max="775" width="6.42578125" style="1" customWidth="1"/>
    <col min="776" max="776" width="15.28515625" style="1" customWidth="1"/>
    <col min="777" max="778" width="13" style="1" customWidth="1"/>
    <col min="779" max="1023" width="10.140625" style="1"/>
    <col min="1024" max="1024" width="36.7109375" style="1" customWidth="1"/>
    <col min="1025" max="1025" width="7.5703125" style="1" customWidth="1"/>
    <col min="1026" max="1026" width="4.28515625" style="1" customWidth="1"/>
    <col min="1027" max="1027" width="4.140625" style="1" customWidth="1"/>
    <col min="1028" max="1028" width="7" style="1" customWidth="1"/>
    <col min="1029" max="1029" width="5.5703125" style="1" customWidth="1"/>
    <col min="1030" max="1030" width="9.7109375" style="1" customWidth="1"/>
    <col min="1031" max="1031" width="6.42578125" style="1" customWidth="1"/>
    <col min="1032" max="1032" width="15.28515625" style="1" customWidth="1"/>
    <col min="1033" max="1034" width="13" style="1" customWidth="1"/>
    <col min="1035" max="1279" width="10.140625" style="1"/>
    <col min="1280" max="1280" width="36.7109375" style="1" customWidth="1"/>
    <col min="1281" max="1281" width="7.5703125" style="1" customWidth="1"/>
    <col min="1282" max="1282" width="4.28515625" style="1" customWidth="1"/>
    <col min="1283" max="1283" width="4.140625" style="1" customWidth="1"/>
    <col min="1284" max="1284" width="7" style="1" customWidth="1"/>
    <col min="1285" max="1285" width="5.5703125" style="1" customWidth="1"/>
    <col min="1286" max="1286" width="9.7109375" style="1" customWidth="1"/>
    <col min="1287" max="1287" width="6.42578125" style="1" customWidth="1"/>
    <col min="1288" max="1288" width="15.28515625" style="1" customWidth="1"/>
    <col min="1289" max="1290" width="13" style="1" customWidth="1"/>
    <col min="1291" max="1535" width="10.140625" style="1"/>
    <col min="1536" max="1536" width="36.7109375" style="1" customWidth="1"/>
    <col min="1537" max="1537" width="7.5703125" style="1" customWidth="1"/>
    <col min="1538" max="1538" width="4.28515625" style="1" customWidth="1"/>
    <col min="1539" max="1539" width="4.140625" style="1" customWidth="1"/>
    <col min="1540" max="1540" width="7" style="1" customWidth="1"/>
    <col min="1541" max="1541" width="5.5703125" style="1" customWidth="1"/>
    <col min="1542" max="1542" width="9.7109375" style="1" customWidth="1"/>
    <col min="1543" max="1543" width="6.42578125" style="1" customWidth="1"/>
    <col min="1544" max="1544" width="15.28515625" style="1" customWidth="1"/>
    <col min="1545" max="1546" width="13" style="1" customWidth="1"/>
    <col min="1547" max="1791" width="10.140625" style="1"/>
    <col min="1792" max="1792" width="36.7109375" style="1" customWidth="1"/>
    <col min="1793" max="1793" width="7.5703125" style="1" customWidth="1"/>
    <col min="1794" max="1794" width="4.28515625" style="1" customWidth="1"/>
    <col min="1795" max="1795" width="4.140625" style="1" customWidth="1"/>
    <col min="1796" max="1796" width="7" style="1" customWidth="1"/>
    <col min="1797" max="1797" width="5.5703125" style="1" customWidth="1"/>
    <col min="1798" max="1798" width="9.7109375" style="1" customWidth="1"/>
    <col min="1799" max="1799" width="6.42578125" style="1" customWidth="1"/>
    <col min="1800" max="1800" width="15.28515625" style="1" customWidth="1"/>
    <col min="1801" max="1802" width="13" style="1" customWidth="1"/>
    <col min="1803" max="2047" width="10.140625" style="1"/>
    <col min="2048" max="2048" width="36.7109375" style="1" customWidth="1"/>
    <col min="2049" max="2049" width="7.5703125" style="1" customWidth="1"/>
    <col min="2050" max="2050" width="4.28515625" style="1" customWidth="1"/>
    <col min="2051" max="2051" width="4.140625" style="1" customWidth="1"/>
    <col min="2052" max="2052" width="7" style="1" customWidth="1"/>
    <col min="2053" max="2053" width="5.5703125" style="1" customWidth="1"/>
    <col min="2054" max="2054" width="9.7109375" style="1" customWidth="1"/>
    <col min="2055" max="2055" width="6.42578125" style="1" customWidth="1"/>
    <col min="2056" max="2056" width="15.28515625" style="1" customWidth="1"/>
    <col min="2057" max="2058" width="13" style="1" customWidth="1"/>
    <col min="2059" max="2303" width="10.140625" style="1"/>
    <col min="2304" max="2304" width="36.7109375" style="1" customWidth="1"/>
    <col min="2305" max="2305" width="7.5703125" style="1" customWidth="1"/>
    <col min="2306" max="2306" width="4.28515625" style="1" customWidth="1"/>
    <col min="2307" max="2307" width="4.140625" style="1" customWidth="1"/>
    <col min="2308" max="2308" width="7" style="1" customWidth="1"/>
    <col min="2309" max="2309" width="5.5703125" style="1" customWidth="1"/>
    <col min="2310" max="2310" width="9.7109375" style="1" customWidth="1"/>
    <col min="2311" max="2311" width="6.42578125" style="1" customWidth="1"/>
    <col min="2312" max="2312" width="15.28515625" style="1" customWidth="1"/>
    <col min="2313" max="2314" width="13" style="1" customWidth="1"/>
    <col min="2315" max="2559" width="10.140625" style="1"/>
    <col min="2560" max="2560" width="36.7109375" style="1" customWidth="1"/>
    <col min="2561" max="2561" width="7.5703125" style="1" customWidth="1"/>
    <col min="2562" max="2562" width="4.28515625" style="1" customWidth="1"/>
    <col min="2563" max="2563" width="4.140625" style="1" customWidth="1"/>
    <col min="2564" max="2564" width="7" style="1" customWidth="1"/>
    <col min="2565" max="2565" width="5.5703125" style="1" customWidth="1"/>
    <col min="2566" max="2566" width="9.7109375" style="1" customWidth="1"/>
    <col min="2567" max="2567" width="6.42578125" style="1" customWidth="1"/>
    <col min="2568" max="2568" width="15.28515625" style="1" customWidth="1"/>
    <col min="2569" max="2570" width="13" style="1" customWidth="1"/>
    <col min="2571" max="2815" width="10.140625" style="1"/>
    <col min="2816" max="2816" width="36.7109375" style="1" customWidth="1"/>
    <col min="2817" max="2817" width="7.5703125" style="1" customWidth="1"/>
    <col min="2818" max="2818" width="4.28515625" style="1" customWidth="1"/>
    <col min="2819" max="2819" width="4.140625" style="1" customWidth="1"/>
    <col min="2820" max="2820" width="7" style="1" customWidth="1"/>
    <col min="2821" max="2821" width="5.5703125" style="1" customWidth="1"/>
    <col min="2822" max="2822" width="9.7109375" style="1" customWidth="1"/>
    <col min="2823" max="2823" width="6.42578125" style="1" customWidth="1"/>
    <col min="2824" max="2824" width="15.28515625" style="1" customWidth="1"/>
    <col min="2825" max="2826" width="13" style="1" customWidth="1"/>
    <col min="2827" max="3071" width="10.140625" style="1"/>
    <col min="3072" max="3072" width="36.7109375" style="1" customWidth="1"/>
    <col min="3073" max="3073" width="7.5703125" style="1" customWidth="1"/>
    <col min="3074" max="3074" width="4.28515625" style="1" customWidth="1"/>
    <col min="3075" max="3075" width="4.140625" style="1" customWidth="1"/>
    <col min="3076" max="3076" width="7" style="1" customWidth="1"/>
    <col min="3077" max="3077" width="5.5703125" style="1" customWidth="1"/>
    <col min="3078" max="3078" width="9.7109375" style="1" customWidth="1"/>
    <col min="3079" max="3079" width="6.42578125" style="1" customWidth="1"/>
    <col min="3080" max="3080" width="15.28515625" style="1" customWidth="1"/>
    <col min="3081" max="3082" width="13" style="1" customWidth="1"/>
    <col min="3083" max="3327" width="10.140625" style="1"/>
    <col min="3328" max="3328" width="36.7109375" style="1" customWidth="1"/>
    <col min="3329" max="3329" width="7.5703125" style="1" customWidth="1"/>
    <col min="3330" max="3330" width="4.28515625" style="1" customWidth="1"/>
    <col min="3331" max="3331" width="4.140625" style="1" customWidth="1"/>
    <col min="3332" max="3332" width="7" style="1" customWidth="1"/>
    <col min="3333" max="3333" width="5.5703125" style="1" customWidth="1"/>
    <col min="3334" max="3334" width="9.7109375" style="1" customWidth="1"/>
    <col min="3335" max="3335" width="6.42578125" style="1" customWidth="1"/>
    <col min="3336" max="3336" width="15.28515625" style="1" customWidth="1"/>
    <col min="3337" max="3338" width="13" style="1" customWidth="1"/>
    <col min="3339" max="3583" width="10.140625" style="1"/>
    <col min="3584" max="3584" width="36.7109375" style="1" customWidth="1"/>
    <col min="3585" max="3585" width="7.5703125" style="1" customWidth="1"/>
    <col min="3586" max="3586" width="4.28515625" style="1" customWidth="1"/>
    <col min="3587" max="3587" width="4.140625" style="1" customWidth="1"/>
    <col min="3588" max="3588" width="7" style="1" customWidth="1"/>
    <col min="3589" max="3589" width="5.5703125" style="1" customWidth="1"/>
    <col min="3590" max="3590" width="9.7109375" style="1" customWidth="1"/>
    <col min="3591" max="3591" width="6.42578125" style="1" customWidth="1"/>
    <col min="3592" max="3592" width="15.28515625" style="1" customWidth="1"/>
    <col min="3593" max="3594" width="13" style="1" customWidth="1"/>
    <col min="3595" max="3839" width="10.140625" style="1"/>
    <col min="3840" max="3840" width="36.7109375" style="1" customWidth="1"/>
    <col min="3841" max="3841" width="7.5703125" style="1" customWidth="1"/>
    <col min="3842" max="3842" width="4.28515625" style="1" customWidth="1"/>
    <col min="3843" max="3843" width="4.140625" style="1" customWidth="1"/>
    <col min="3844" max="3844" width="7" style="1" customWidth="1"/>
    <col min="3845" max="3845" width="5.5703125" style="1" customWidth="1"/>
    <col min="3846" max="3846" width="9.7109375" style="1" customWidth="1"/>
    <col min="3847" max="3847" width="6.42578125" style="1" customWidth="1"/>
    <col min="3848" max="3848" width="15.28515625" style="1" customWidth="1"/>
    <col min="3849" max="3850" width="13" style="1" customWidth="1"/>
    <col min="3851" max="4095" width="10.140625" style="1"/>
    <col min="4096" max="4096" width="36.7109375" style="1" customWidth="1"/>
    <col min="4097" max="4097" width="7.5703125" style="1" customWidth="1"/>
    <col min="4098" max="4098" width="4.28515625" style="1" customWidth="1"/>
    <col min="4099" max="4099" width="4.140625" style="1" customWidth="1"/>
    <col min="4100" max="4100" width="7" style="1" customWidth="1"/>
    <col min="4101" max="4101" width="5.5703125" style="1" customWidth="1"/>
    <col min="4102" max="4102" width="9.7109375" style="1" customWidth="1"/>
    <col min="4103" max="4103" width="6.42578125" style="1" customWidth="1"/>
    <col min="4104" max="4104" width="15.28515625" style="1" customWidth="1"/>
    <col min="4105" max="4106" width="13" style="1" customWidth="1"/>
    <col min="4107" max="4351" width="10.140625" style="1"/>
    <col min="4352" max="4352" width="36.7109375" style="1" customWidth="1"/>
    <col min="4353" max="4353" width="7.5703125" style="1" customWidth="1"/>
    <col min="4354" max="4354" width="4.28515625" style="1" customWidth="1"/>
    <col min="4355" max="4355" width="4.140625" style="1" customWidth="1"/>
    <col min="4356" max="4356" width="7" style="1" customWidth="1"/>
    <col min="4357" max="4357" width="5.5703125" style="1" customWidth="1"/>
    <col min="4358" max="4358" width="9.7109375" style="1" customWidth="1"/>
    <col min="4359" max="4359" width="6.42578125" style="1" customWidth="1"/>
    <col min="4360" max="4360" width="15.28515625" style="1" customWidth="1"/>
    <col min="4361" max="4362" width="13" style="1" customWidth="1"/>
    <col min="4363" max="4607" width="10.140625" style="1"/>
    <col min="4608" max="4608" width="36.7109375" style="1" customWidth="1"/>
    <col min="4609" max="4609" width="7.5703125" style="1" customWidth="1"/>
    <col min="4610" max="4610" width="4.28515625" style="1" customWidth="1"/>
    <col min="4611" max="4611" width="4.140625" style="1" customWidth="1"/>
    <col min="4612" max="4612" width="7" style="1" customWidth="1"/>
    <col min="4613" max="4613" width="5.5703125" style="1" customWidth="1"/>
    <col min="4614" max="4614" width="9.7109375" style="1" customWidth="1"/>
    <col min="4615" max="4615" width="6.42578125" style="1" customWidth="1"/>
    <col min="4616" max="4616" width="15.28515625" style="1" customWidth="1"/>
    <col min="4617" max="4618" width="13" style="1" customWidth="1"/>
    <col min="4619" max="4863" width="10.140625" style="1"/>
    <col min="4864" max="4864" width="36.7109375" style="1" customWidth="1"/>
    <col min="4865" max="4865" width="7.5703125" style="1" customWidth="1"/>
    <col min="4866" max="4866" width="4.28515625" style="1" customWidth="1"/>
    <col min="4867" max="4867" width="4.140625" style="1" customWidth="1"/>
    <col min="4868" max="4868" width="7" style="1" customWidth="1"/>
    <col min="4869" max="4869" width="5.5703125" style="1" customWidth="1"/>
    <col min="4870" max="4870" width="9.7109375" style="1" customWidth="1"/>
    <col min="4871" max="4871" width="6.42578125" style="1" customWidth="1"/>
    <col min="4872" max="4872" width="15.28515625" style="1" customWidth="1"/>
    <col min="4873" max="4874" width="13" style="1" customWidth="1"/>
    <col min="4875" max="5119" width="10.140625" style="1"/>
    <col min="5120" max="5120" width="36.7109375" style="1" customWidth="1"/>
    <col min="5121" max="5121" width="7.5703125" style="1" customWidth="1"/>
    <col min="5122" max="5122" width="4.28515625" style="1" customWidth="1"/>
    <col min="5123" max="5123" width="4.140625" style="1" customWidth="1"/>
    <col min="5124" max="5124" width="7" style="1" customWidth="1"/>
    <col min="5125" max="5125" width="5.5703125" style="1" customWidth="1"/>
    <col min="5126" max="5126" width="9.7109375" style="1" customWidth="1"/>
    <col min="5127" max="5127" width="6.42578125" style="1" customWidth="1"/>
    <col min="5128" max="5128" width="15.28515625" style="1" customWidth="1"/>
    <col min="5129" max="5130" width="13" style="1" customWidth="1"/>
    <col min="5131" max="5375" width="10.140625" style="1"/>
    <col min="5376" max="5376" width="36.7109375" style="1" customWidth="1"/>
    <col min="5377" max="5377" width="7.5703125" style="1" customWidth="1"/>
    <col min="5378" max="5378" width="4.28515625" style="1" customWidth="1"/>
    <col min="5379" max="5379" width="4.140625" style="1" customWidth="1"/>
    <col min="5380" max="5380" width="7" style="1" customWidth="1"/>
    <col min="5381" max="5381" width="5.5703125" style="1" customWidth="1"/>
    <col min="5382" max="5382" width="9.7109375" style="1" customWidth="1"/>
    <col min="5383" max="5383" width="6.42578125" style="1" customWidth="1"/>
    <col min="5384" max="5384" width="15.28515625" style="1" customWidth="1"/>
    <col min="5385" max="5386" width="13" style="1" customWidth="1"/>
    <col min="5387" max="5631" width="10.140625" style="1"/>
    <col min="5632" max="5632" width="36.7109375" style="1" customWidth="1"/>
    <col min="5633" max="5633" width="7.5703125" style="1" customWidth="1"/>
    <col min="5634" max="5634" width="4.28515625" style="1" customWidth="1"/>
    <col min="5635" max="5635" width="4.140625" style="1" customWidth="1"/>
    <col min="5636" max="5636" width="7" style="1" customWidth="1"/>
    <col min="5637" max="5637" width="5.5703125" style="1" customWidth="1"/>
    <col min="5638" max="5638" width="9.7109375" style="1" customWidth="1"/>
    <col min="5639" max="5639" width="6.42578125" style="1" customWidth="1"/>
    <col min="5640" max="5640" width="15.28515625" style="1" customWidth="1"/>
    <col min="5641" max="5642" width="13" style="1" customWidth="1"/>
    <col min="5643" max="5887" width="10.140625" style="1"/>
    <col min="5888" max="5888" width="36.7109375" style="1" customWidth="1"/>
    <col min="5889" max="5889" width="7.5703125" style="1" customWidth="1"/>
    <col min="5890" max="5890" width="4.28515625" style="1" customWidth="1"/>
    <col min="5891" max="5891" width="4.140625" style="1" customWidth="1"/>
    <col min="5892" max="5892" width="7" style="1" customWidth="1"/>
    <col min="5893" max="5893" width="5.5703125" style="1" customWidth="1"/>
    <col min="5894" max="5894" width="9.7109375" style="1" customWidth="1"/>
    <col min="5895" max="5895" width="6.42578125" style="1" customWidth="1"/>
    <col min="5896" max="5896" width="15.28515625" style="1" customWidth="1"/>
    <col min="5897" max="5898" width="13" style="1" customWidth="1"/>
    <col min="5899" max="6143" width="10.140625" style="1"/>
    <col min="6144" max="6144" width="36.7109375" style="1" customWidth="1"/>
    <col min="6145" max="6145" width="7.5703125" style="1" customWidth="1"/>
    <col min="6146" max="6146" width="4.28515625" style="1" customWidth="1"/>
    <col min="6147" max="6147" width="4.140625" style="1" customWidth="1"/>
    <col min="6148" max="6148" width="7" style="1" customWidth="1"/>
    <col min="6149" max="6149" width="5.5703125" style="1" customWidth="1"/>
    <col min="6150" max="6150" width="9.7109375" style="1" customWidth="1"/>
    <col min="6151" max="6151" width="6.42578125" style="1" customWidth="1"/>
    <col min="6152" max="6152" width="15.28515625" style="1" customWidth="1"/>
    <col min="6153" max="6154" width="13" style="1" customWidth="1"/>
    <col min="6155" max="6399" width="10.140625" style="1"/>
    <col min="6400" max="6400" width="36.7109375" style="1" customWidth="1"/>
    <col min="6401" max="6401" width="7.5703125" style="1" customWidth="1"/>
    <col min="6402" max="6402" width="4.28515625" style="1" customWidth="1"/>
    <col min="6403" max="6403" width="4.140625" style="1" customWidth="1"/>
    <col min="6404" max="6404" width="7" style="1" customWidth="1"/>
    <col min="6405" max="6405" width="5.5703125" style="1" customWidth="1"/>
    <col min="6406" max="6406" width="9.7109375" style="1" customWidth="1"/>
    <col min="6407" max="6407" width="6.42578125" style="1" customWidth="1"/>
    <col min="6408" max="6408" width="15.28515625" style="1" customWidth="1"/>
    <col min="6409" max="6410" width="13" style="1" customWidth="1"/>
    <col min="6411" max="6655" width="10.140625" style="1"/>
    <col min="6656" max="6656" width="36.7109375" style="1" customWidth="1"/>
    <col min="6657" max="6657" width="7.5703125" style="1" customWidth="1"/>
    <col min="6658" max="6658" width="4.28515625" style="1" customWidth="1"/>
    <col min="6659" max="6659" width="4.140625" style="1" customWidth="1"/>
    <col min="6660" max="6660" width="7" style="1" customWidth="1"/>
    <col min="6661" max="6661" width="5.5703125" style="1" customWidth="1"/>
    <col min="6662" max="6662" width="9.7109375" style="1" customWidth="1"/>
    <col min="6663" max="6663" width="6.42578125" style="1" customWidth="1"/>
    <col min="6664" max="6664" width="15.28515625" style="1" customWidth="1"/>
    <col min="6665" max="6666" width="13" style="1" customWidth="1"/>
    <col min="6667" max="6911" width="10.140625" style="1"/>
    <col min="6912" max="6912" width="36.7109375" style="1" customWidth="1"/>
    <col min="6913" max="6913" width="7.5703125" style="1" customWidth="1"/>
    <col min="6914" max="6914" width="4.28515625" style="1" customWidth="1"/>
    <col min="6915" max="6915" width="4.140625" style="1" customWidth="1"/>
    <col min="6916" max="6916" width="7" style="1" customWidth="1"/>
    <col min="6917" max="6917" width="5.5703125" style="1" customWidth="1"/>
    <col min="6918" max="6918" width="9.7109375" style="1" customWidth="1"/>
    <col min="6919" max="6919" width="6.42578125" style="1" customWidth="1"/>
    <col min="6920" max="6920" width="15.28515625" style="1" customWidth="1"/>
    <col min="6921" max="6922" width="13" style="1" customWidth="1"/>
    <col min="6923" max="7167" width="10.140625" style="1"/>
    <col min="7168" max="7168" width="36.7109375" style="1" customWidth="1"/>
    <col min="7169" max="7169" width="7.5703125" style="1" customWidth="1"/>
    <col min="7170" max="7170" width="4.28515625" style="1" customWidth="1"/>
    <col min="7171" max="7171" width="4.140625" style="1" customWidth="1"/>
    <col min="7172" max="7172" width="7" style="1" customWidth="1"/>
    <col min="7173" max="7173" width="5.5703125" style="1" customWidth="1"/>
    <col min="7174" max="7174" width="9.7109375" style="1" customWidth="1"/>
    <col min="7175" max="7175" width="6.42578125" style="1" customWidth="1"/>
    <col min="7176" max="7176" width="15.28515625" style="1" customWidth="1"/>
    <col min="7177" max="7178" width="13" style="1" customWidth="1"/>
    <col min="7179" max="7423" width="10.140625" style="1"/>
    <col min="7424" max="7424" width="36.7109375" style="1" customWidth="1"/>
    <col min="7425" max="7425" width="7.5703125" style="1" customWidth="1"/>
    <col min="7426" max="7426" width="4.28515625" style="1" customWidth="1"/>
    <col min="7427" max="7427" width="4.140625" style="1" customWidth="1"/>
    <col min="7428" max="7428" width="7" style="1" customWidth="1"/>
    <col min="7429" max="7429" width="5.5703125" style="1" customWidth="1"/>
    <col min="7430" max="7430" width="9.7109375" style="1" customWidth="1"/>
    <col min="7431" max="7431" width="6.42578125" style="1" customWidth="1"/>
    <col min="7432" max="7432" width="15.28515625" style="1" customWidth="1"/>
    <col min="7433" max="7434" width="13" style="1" customWidth="1"/>
    <col min="7435" max="7679" width="10.140625" style="1"/>
    <col min="7680" max="7680" width="36.7109375" style="1" customWidth="1"/>
    <col min="7681" max="7681" width="7.5703125" style="1" customWidth="1"/>
    <col min="7682" max="7682" width="4.28515625" style="1" customWidth="1"/>
    <col min="7683" max="7683" width="4.140625" style="1" customWidth="1"/>
    <col min="7684" max="7684" width="7" style="1" customWidth="1"/>
    <col min="7685" max="7685" width="5.5703125" style="1" customWidth="1"/>
    <col min="7686" max="7686" width="9.7109375" style="1" customWidth="1"/>
    <col min="7687" max="7687" width="6.42578125" style="1" customWidth="1"/>
    <col min="7688" max="7688" width="15.28515625" style="1" customWidth="1"/>
    <col min="7689" max="7690" width="13" style="1" customWidth="1"/>
    <col min="7691" max="7935" width="10.140625" style="1"/>
    <col min="7936" max="7936" width="36.7109375" style="1" customWidth="1"/>
    <col min="7937" max="7937" width="7.5703125" style="1" customWidth="1"/>
    <col min="7938" max="7938" width="4.28515625" style="1" customWidth="1"/>
    <col min="7939" max="7939" width="4.140625" style="1" customWidth="1"/>
    <col min="7940" max="7940" width="7" style="1" customWidth="1"/>
    <col min="7941" max="7941" width="5.5703125" style="1" customWidth="1"/>
    <col min="7942" max="7942" width="9.7109375" style="1" customWidth="1"/>
    <col min="7943" max="7943" width="6.42578125" style="1" customWidth="1"/>
    <col min="7944" max="7944" width="15.28515625" style="1" customWidth="1"/>
    <col min="7945" max="7946" width="13" style="1" customWidth="1"/>
    <col min="7947" max="8191" width="10.140625" style="1"/>
    <col min="8192" max="8192" width="36.7109375" style="1" customWidth="1"/>
    <col min="8193" max="8193" width="7.5703125" style="1" customWidth="1"/>
    <col min="8194" max="8194" width="4.28515625" style="1" customWidth="1"/>
    <col min="8195" max="8195" width="4.140625" style="1" customWidth="1"/>
    <col min="8196" max="8196" width="7" style="1" customWidth="1"/>
    <col min="8197" max="8197" width="5.5703125" style="1" customWidth="1"/>
    <col min="8198" max="8198" width="9.7109375" style="1" customWidth="1"/>
    <col min="8199" max="8199" width="6.42578125" style="1" customWidth="1"/>
    <col min="8200" max="8200" width="15.28515625" style="1" customWidth="1"/>
    <col min="8201" max="8202" width="13" style="1" customWidth="1"/>
    <col min="8203" max="8447" width="10.140625" style="1"/>
    <col min="8448" max="8448" width="36.7109375" style="1" customWidth="1"/>
    <col min="8449" max="8449" width="7.5703125" style="1" customWidth="1"/>
    <col min="8450" max="8450" width="4.28515625" style="1" customWidth="1"/>
    <col min="8451" max="8451" width="4.140625" style="1" customWidth="1"/>
    <col min="8452" max="8452" width="7" style="1" customWidth="1"/>
    <col min="8453" max="8453" width="5.5703125" style="1" customWidth="1"/>
    <col min="8454" max="8454" width="9.7109375" style="1" customWidth="1"/>
    <col min="8455" max="8455" width="6.42578125" style="1" customWidth="1"/>
    <col min="8456" max="8456" width="15.28515625" style="1" customWidth="1"/>
    <col min="8457" max="8458" width="13" style="1" customWidth="1"/>
    <col min="8459" max="8703" width="10.140625" style="1"/>
    <col min="8704" max="8704" width="36.7109375" style="1" customWidth="1"/>
    <col min="8705" max="8705" width="7.5703125" style="1" customWidth="1"/>
    <col min="8706" max="8706" width="4.28515625" style="1" customWidth="1"/>
    <col min="8707" max="8707" width="4.140625" style="1" customWidth="1"/>
    <col min="8708" max="8708" width="7" style="1" customWidth="1"/>
    <col min="8709" max="8709" width="5.5703125" style="1" customWidth="1"/>
    <col min="8710" max="8710" width="9.7109375" style="1" customWidth="1"/>
    <col min="8711" max="8711" width="6.42578125" style="1" customWidth="1"/>
    <col min="8712" max="8712" width="15.28515625" style="1" customWidth="1"/>
    <col min="8713" max="8714" width="13" style="1" customWidth="1"/>
    <col min="8715" max="8959" width="10.140625" style="1"/>
    <col min="8960" max="8960" width="36.7109375" style="1" customWidth="1"/>
    <col min="8961" max="8961" width="7.5703125" style="1" customWidth="1"/>
    <col min="8962" max="8962" width="4.28515625" style="1" customWidth="1"/>
    <col min="8963" max="8963" width="4.140625" style="1" customWidth="1"/>
    <col min="8964" max="8964" width="7" style="1" customWidth="1"/>
    <col min="8965" max="8965" width="5.5703125" style="1" customWidth="1"/>
    <col min="8966" max="8966" width="9.7109375" style="1" customWidth="1"/>
    <col min="8967" max="8967" width="6.42578125" style="1" customWidth="1"/>
    <col min="8968" max="8968" width="15.28515625" style="1" customWidth="1"/>
    <col min="8969" max="8970" width="13" style="1" customWidth="1"/>
    <col min="8971" max="9215" width="10.140625" style="1"/>
    <col min="9216" max="9216" width="36.7109375" style="1" customWidth="1"/>
    <col min="9217" max="9217" width="7.5703125" style="1" customWidth="1"/>
    <col min="9218" max="9218" width="4.28515625" style="1" customWidth="1"/>
    <col min="9219" max="9219" width="4.140625" style="1" customWidth="1"/>
    <col min="9220" max="9220" width="7" style="1" customWidth="1"/>
    <col min="9221" max="9221" width="5.5703125" style="1" customWidth="1"/>
    <col min="9222" max="9222" width="9.7109375" style="1" customWidth="1"/>
    <col min="9223" max="9223" width="6.42578125" style="1" customWidth="1"/>
    <col min="9224" max="9224" width="15.28515625" style="1" customWidth="1"/>
    <col min="9225" max="9226" width="13" style="1" customWidth="1"/>
    <col min="9227" max="9471" width="10.140625" style="1"/>
    <col min="9472" max="9472" width="36.7109375" style="1" customWidth="1"/>
    <col min="9473" max="9473" width="7.5703125" style="1" customWidth="1"/>
    <col min="9474" max="9474" width="4.28515625" style="1" customWidth="1"/>
    <col min="9475" max="9475" width="4.140625" style="1" customWidth="1"/>
    <col min="9476" max="9476" width="7" style="1" customWidth="1"/>
    <col min="9477" max="9477" width="5.5703125" style="1" customWidth="1"/>
    <col min="9478" max="9478" width="9.7109375" style="1" customWidth="1"/>
    <col min="9479" max="9479" width="6.42578125" style="1" customWidth="1"/>
    <col min="9480" max="9480" width="15.28515625" style="1" customWidth="1"/>
    <col min="9481" max="9482" width="13" style="1" customWidth="1"/>
    <col min="9483" max="9727" width="10.140625" style="1"/>
    <col min="9728" max="9728" width="36.7109375" style="1" customWidth="1"/>
    <col min="9729" max="9729" width="7.5703125" style="1" customWidth="1"/>
    <col min="9730" max="9730" width="4.28515625" style="1" customWidth="1"/>
    <col min="9731" max="9731" width="4.140625" style="1" customWidth="1"/>
    <col min="9732" max="9732" width="7" style="1" customWidth="1"/>
    <col min="9733" max="9733" width="5.5703125" style="1" customWidth="1"/>
    <col min="9734" max="9734" width="9.7109375" style="1" customWidth="1"/>
    <col min="9735" max="9735" width="6.42578125" style="1" customWidth="1"/>
    <col min="9736" max="9736" width="15.28515625" style="1" customWidth="1"/>
    <col min="9737" max="9738" width="13" style="1" customWidth="1"/>
    <col min="9739" max="9983" width="10.140625" style="1"/>
    <col min="9984" max="9984" width="36.7109375" style="1" customWidth="1"/>
    <col min="9985" max="9985" width="7.5703125" style="1" customWidth="1"/>
    <col min="9986" max="9986" width="4.28515625" style="1" customWidth="1"/>
    <col min="9987" max="9987" width="4.140625" style="1" customWidth="1"/>
    <col min="9988" max="9988" width="7" style="1" customWidth="1"/>
    <col min="9989" max="9989" width="5.5703125" style="1" customWidth="1"/>
    <col min="9990" max="9990" width="9.7109375" style="1" customWidth="1"/>
    <col min="9991" max="9991" width="6.42578125" style="1" customWidth="1"/>
    <col min="9992" max="9992" width="15.28515625" style="1" customWidth="1"/>
    <col min="9993" max="9994" width="13" style="1" customWidth="1"/>
    <col min="9995" max="10239" width="10.140625" style="1"/>
    <col min="10240" max="10240" width="36.7109375" style="1" customWidth="1"/>
    <col min="10241" max="10241" width="7.5703125" style="1" customWidth="1"/>
    <col min="10242" max="10242" width="4.28515625" style="1" customWidth="1"/>
    <col min="10243" max="10243" width="4.140625" style="1" customWidth="1"/>
    <col min="10244" max="10244" width="7" style="1" customWidth="1"/>
    <col min="10245" max="10245" width="5.5703125" style="1" customWidth="1"/>
    <col min="10246" max="10246" width="9.7109375" style="1" customWidth="1"/>
    <col min="10247" max="10247" width="6.42578125" style="1" customWidth="1"/>
    <col min="10248" max="10248" width="15.28515625" style="1" customWidth="1"/>
    <col min="10249" max="10250" width="13" style="1" customWidth="1"/>
    <col min="10251" max="10495" width="10.140625" style="1"/>
    <col min="10496" max="10496" width="36.7109375" style="1" customWidth="1"/>
    <col min="10497" max="10497" width="7.5703125" style="1" customWidth="1"/>
    <col min="10498" max="10498" width="4.28515625" style="1" customWidth="1"/>
    <col min="10499" max="10499" width="4.140625" style="1" customWidth="1"/>
    <col min="10500" max="10500" width="7" style="1" customWidth="1"/>
    <col min="10501" max="10501" width="5.5703125" style="1" customWidth="1"/>
    <col min="10502" max="10502" width="9.7109375" style="1" customWidth="1"/>
    <col min="10503" max="10503" width="6.42578125" style="1" customWidth="1"/>
    <col min="10504" max="10504" width="15.28515625" style="1" customWidth="1"/>
    <col min="10505" max="10506" width="13" style="1" customWidth="1"/>
    <col min="10507" max="10751" width="10.140625" style="1"/>
    <col min="10752" max="10752" width="36.7109375" style="1" customWidth="1"/>
    <col min="10753" max="10753" width="7.5703125" style="1" customWidth="1"/>
    <col min="10754" max="10754" width="4.28515625" style="1" customWidth="1"/>
    <col min="10755" max="10755" width="4.140625" style="1" customWidth="1"/>
    <col min="10756" max="10756" width="7" style="1" customWidth="1"/>
    <col min="10757" max="10757" width="5.5703125" style="1" customWidth="1"/>
    <col min="10758" max="10758" width="9.7109375" style="1" customWidth="1"/>
    <col min="10759" max="10759" width="6.42578125" style="1" customWidth="1"/>
    <col min="10760" max="10760" width="15.28515625" style="1" customWidth="1"/>
    <col min="10761" max="10762" width="13" style="1" customWidth="1"/>
    <col min="10763" max="11007" width="10.140625" style="1"/>
    <col min="11008" max="11008" width="36.7109375" style="1" customWidth="1"/>
    <col min="11009" max="11009" width="7.5703125" style="1" customWidth="1"/>
    <col min="11010" max="11010" width="4.28515625" style="1" customWidth="1"/>
    <col min="11011" max="11011" width="4.140625" style="1" customWidth="1"/>
    <col min="11012" max="11012" width="7" style="1" customWidth="1"/>
    <col min="11013" max="11013" width="5.5703125" style="1" customWidth="1"/>
    <col min="11014" max="11014" width="9.7109375" style="1" customWidth="1"/>
    <col min="11015" max="11015" width="6.42578125" style="1" customWidth="1"/>
    <col min="11016" max="11016" width="15.28515625" style="1" customWidth="1"/>
    <col min="11017" max="11018" width="13" style="1" customWidth="1"/>
    <col min="11019" max="11263" width="10.140625" style="1"/>
    <col min="11264" max="11264" width="36.7109375" style="1" customWidth="1"/>
    <col min="11265" max="11265" width="7.5703125" style="1" customWidth="1"/>
    <col min="11266" max="11266" width="4.28515625" style="1" customWidth="1"/>
    <col min="11267" max="11267" width="4.140625" style="1" customWidth="1"/>
    <col min="11268" max="11268" width="7" style="1" customWidth="1"/>
    <col min="11269" max="11269" width="5.5703125" style="1" customWidth="1"/>
    <col min="11270" max="11270" width="9.7109375" style="1" customWidth="1"/>
    <col min="11271" max="11271" width="6.42578125" style="1" customWidth="1"/>
    <col min="11272" max="11272" width="15.28515625" style="1" customWidth="1"/>
    <col min="11273" max="11274" width="13" style="1" customWidth="1"/>
    <col min="11275" max="11519" width="10.140625" style="1"/>
    <col min="11520" max="11520" width="36.7109375" style="1" customWidth="1"/>
    <col min="11521" max="11521" width="7.5703125" style="1" customWidth="1"/>
    <col min="11522" max="11522" width="4.28515625" style="1" customWidth="1"/>
    <col min="11523" max="11523" width="4.140625" style="1" customWidth="1"/>
    <col min="11524" max="11524" width="7" style="1" customWidth="1"/>
    <col min="11525" max="11525" width="5.5703125" style="1" customWidth="1"/>
    <col min="11526" max="11526" width="9.7109375" style="1" customWidth="1"/>
    <col min="11527" max="11527" width="6.42578125" style="1" customWidth="1"/>
    <col min="11528" max="11528" width="15.28515625" style="1" customWidth="1"/>
    <col min="11529" max="11530" width="13" style="1" customWidth="1"/>
    <col min="11531" max="11775" width="10.140625" style="1"/>
    <col min="11776" max="11776" width="36.7109375" style="1" customWidth="1"/>
    <col min="11777" max="11777" width="7.5703125" style="1" customWidth="1"/>
    <col min="11778" max="11778" width="4.28515625" style="1" customWidth="1"/>
    <col min="11779" max="11779" width="4.140625" style="1" customWidth="1"/>
    <col min="11780" max="11780" width="7" style="1" customWidth="1"/>
    <col min="11781" max="11781" width="5.5703125" style="1" customWidth="1"/>
    <col min="11782" max="11782" width="9.7109375" style="1" customWidth="1"/>
    <col min="11783" max="11783" width="6.42578125" style="1" customWidth="1"/>
    <col min="11784" max="11784" width="15.28515625" style="1" customWidth="1"/>
    <col min="11785" max="11786" width="13" style="1" customWidth="1"/>
    <col min="11787" max="12031" width="10.140625" style="1"/>
    <col min="12032" max="12032" width="36.7109375" style="1" customWidth="1"/>
    <col min="12033" max="12033" width="7.5703125" style="1" customWidth="1"/>
    <col min="12034" max="12034" width="4.28515625" style="1" customWidth="1"/>
    <col min="12035" max="12035" width="4.140625" style="1" customWidth="1"/>
    <col min="12036" max="12036" width="7" style="1" customWidth="1"/>
    <col min="12037" max="12037" width="5.5703125" style="1" customWidth="1"/>
    <col min="12038" max="12038" width="9.7109375" style="1" customWidth="1"/>
    <col min="12039" max="12039" width="6.42578125" style="1" customWidth="1"/>
    <col min="12040" max="12040" width="15.28515625" style="1" customWidth="1"/>
    <col min="12041" max="12042" width="13" style="1" customWidth="1"/>
    <col min="12043" max="12287" width="10.140625" style="1"/>
    <col min="12288" max="12288" width="36.7109375" style="1" customWidth="1"/>
    <col min="12289" max="12289" width="7.5703125" style="1" customWidth="1"/>
    <col min="12290" max="12290" width="4.28515625" style="1" customWidth="1"/>
    <col min="12291" max="12291" width="4.140625" style="1" customWidth="1"/>
    <col min="12292" max="12292" width="7" style="1" customWidth="1"/>
    <col min="12293" max="12293" width="5.5703125" style="1" customWidth="1"/>
    <col min="12294" max="12294" width="9.7109375" style="1" customWidth="1"/>
    <col min="12295" max="12295" width="6.42578125" style="1" customWidth="1"/>
    <col min="12296" max="12296" width="15.28515625" style="1" customWidth="1"/>
    <col min="12297" max="12298" width="13" style="1" customWidth="1"/>
    <col min="12299" max="12543" width="10.140625" style="1"/>
    <col min="12544" max="12544" width="36.7109375" style="1" customWidth="1"/>
    <col min="12545" max="12545" width="7.5703125" style="1" customWidth="1"/>
    <col min="12546" max="12546" width="4.28515625" style="1" customWidth="1"/>
    <col min="12547" max="12547" width="4.140625" style="1" customWidth="1"/>
    <col min="12548" max="12548" width="7" style="1" customWidth="1"/>
    <col min="12549" max="12549" width="5.5703125" style="1" customWidth="1"/>
    <col min="12550" max="12550" width="9.7109375" style="1" customWidth="1"/>
    <col min="12551" max="12551" width="6.42578125" style="1" customWidth="1"/>
    <col min="12552" max="12552" width="15.28515625" style="1" customWidth="1"/>
    <col min="12553" max="12554" width="13" style="1" customWidth="1"/>
    <col min="12555" max="12799" width="10.140625" style="1"/>
    <col min="12800" max="12800" width="36.7109375" style="1" customWidth="1"/>
    <col min="12801" max="12801" width="7.5703125" style="1" customWidth="1"/>
    <col min="12802" max="12802" width="4.28515625" style="1" customWidth="1"/>
    <col min="12803" max="12803" width="4.140625" style="1" customWidth="1"/>
    <col min="12804" max="12804" width="7" style="1" customWidth="1"/>
    <col min="12805" max="12805" width="5.5703125" style="1" customWidth="1"/>
    <col min="12806" max="12806" width="9.7109375" style="1" customWidth="1"/>
    <col min="12807" max="12807" width="6.42578125" style="1" customWidth="1"/>
    <col min="12808" max="12808" width="15.28515625" style="1" customWidth="1"/>
    <col min="12809" max="12810" width="13" style="1" customWidth="1"/>
    <col min="12811" max="13055" width="10.140625" style="1"/>
    <col min="13056" max="13056" width="36.7109375" style="1" customWidth="1"/>
    <col min="13057" max="13057" width="7.5703125" style="1" customWidth="1"/>
    <col min="13058" max="13058" width="4.28515625" style="1" customWidth="1"/>
    <col min="13059" max="13059" width="4.140625" style="1" customWidth="1"/>
    <col min="13060" max="13060" width="7" style="1" customWidth="1"/>
    <col min="13061" max="13061" width="5.5703125" style="1" customWidth="1"/>
    <col min="13062" max="13062" width="9.7109375" style="1" customWidth="1"/>
    <col min="13063" max="13063" width="6.42578125" style="1" customWidth="1"/>
    <col min="13064" max="13064" width="15.28515625" style="1" customWidth="1"/>
    <col min="13065" max="13066" width="13" style="1" customWidth="1"/>
    <col min="13067" max="13311" width="10.140625" style="1"/>
    <col min="13312" max="13312" width="36.7109375" style="1" customWidth="1"/>
    <col min="13313" max="13313" width="7.5703125" style="1" customWidth="1"/>
    <col min="13314" max="13314" width="4.28515625" style="1" customWidth="1"/>
    <col min="13315" max="13315" width="4.140625" style="1" customWidth="1"/>
    <col min="13316" max="13316" width="7" style="1" customWidth="1"/>
    <col min="13317" max="13317" width="5.5703125" style="1" customWidth="1"/>
    <col min="13318" max="13318" width="9.7109375" style="1" customWidth="1"/>
    <col min="13319" max="13319" width="6.42578125" style="1" customWidth="1"/>
    <col min="13320" max="13320" width="15.28515625" style="1" customWidth="1"/>
    <col min="13321" max="13322" width="13" style="1" customWidth="1"/>
    <col min="13323" max="13567" width="10.140625" style="1"/>
    <col min="13568" max="13568" width="36.7109375" style="1" customWidth="1"/>
    <col min="13569" max="13569" width="7.5703125" style="1" customWidth="1"/>
    <col min="13570" max="13570" width="4.28515625" style="1" customWidth="1"/>
    <col min="13571" max="13571" width="4.140625" style="1" customWidth="1"/>
    <col min="13572" max="13572" width="7" style="1" customWidth="1"/>
    <col min="13573" max="13573" width="5.5703125" style="1" customWidth="1"/>
    <col min="13574" max="13574" width="9.7109375" style="1" customWidth="1"/>
    <col min="13575" max="13575" width="6.42578125" style="1" customWidth="1"/>
    <col min="13576" max="13576" width="15.28515625" style="1" customWidth="1"/>
    <col min="13577" max="13578" width="13" style="1" customWidth="1"/>
    <col min="13579" max="13823" width="10.140625" style="1"/>
    <col min="13824" max="13824" width="36.7109375" style="1" customWidth="1"/>
    <col min="13825" max="13825" width="7.5703125" style="1" customWidth="1"/>
    <col min="13826" max="13826" width="4.28515625" style="1" customWidth="1"/>
    <col min="13827" max="13827" width="4.140625" style="1" customWidth="1"/>
    <col min="13828" max="13828" width="7" style="1" customWidth="1"/>
    <col min="13829" max="13829" width="5.5703125" style="1" customWidth="1"/>
    <col min="13830" max="13830" width="9.7109375" style="1" customWidth="1"/>
    <col min="13831" max="13831" width="6.42578125" style="1" customWidth="1"/>
    <col min="13832" max="13832" width="15.28515625" style="1" customWidth="1"/>
    <col min="13833" max="13834" width="13" style="1" customWidth="1"/>
    <col min="13835" max="14079" width="10.140625" style="1"/>
    <col min="14080" max="14080" width="36.7109375" style="1" customWidth="1"/>
    <col min="14081" max="14081" width="7.5703125" style="1" customWidth="1"/>
    <col min="14082" max="14082" width="4.28515625" style="1" customWidth="1"/>
    <col min="14083" max="14083" width="4.140625" style="1" customWidth="1"/>
    <col min="14084" max="14084" width="7" style="1" customWidth="1"/>
    <col min="14085" max="14085" width="5.5703125" style="1" customWidth="1"/>
    <col min="14086" max="14086" width="9.7109375" style="1" customWidth="1"/>
    <col min="14087" max="14087" width="6.42578125" style="1" customWidth="1"/>
    <col min="14088" max="14088" width="15.28515625" style="1" customWidth="1"/>
    <col min="14089" max="14090" width="13" style="1" customWidth="1"/>
    <col min="14091" max="14335" width="10.140625" style="1"/>
    <col min="14336" max="14336" width="36.7109375" style="1" customWidth="1"/>
    <col min="14337" max="14337" width="7.5703125" style="1" customWidth="1"/>
    <col min="14338" max="14338" width="4.28515625" style="1" customWidth="1"/>
    <col min="14339" max="14339" width="4.140625" style="1" customWidth="1"/>
    <col min="14340" max="14340" width="7" style="1" customWidth="1"/>
    <col min="14341" max="14341" width="5.5703125" style="1" customWidth="1"/>
    <col min="14342" max="14342" width="9.7109375" style="1" customWidth="1"/>
    <col min="14343" max="14343" width="6.42578125" style="1" customWidth="1"/>
    <col min="14344" max="14344" width="15.28515625" style="1" customWidth="1"/>
    <col min="14345" max="14346" width="13" style="1" customWidth="1"/>
    <col min="14347" max="14591" width="10.140625" style="1"/>
    <col min="14592" max="14592" width="36.7109375" style="1" customWidth="1"/>
    <col min="14593" max="14593" width="7.5703125" style="1" customWidth="1"/>
    <col min="14594" max="14594" width="4.28515625" style="1" customWidth="1"/>
    <col min="14595" max="14595" width="4.140625" style="1" customWidth="1"/>
    <col min="14596" max="14596" width="7" style="1" customWidth="1"/>
    <col min="14597" max="14597" width="5.5703125" style="1" customWidth="1"/>
    <col min="14598" max="14598" width="9.7109375" style="1" customWidth="1"/>
    <col min="14599" max="14599" width="6.42578125" style="1" customWidth="1"/>
    <col min="14600" max="14600" width="15.28515625" style="1" customWidth="1"/>
    <col min="14601" max="14602" width="13" style="1" customWidth="1"/>
    <col min="14603" max="14847" width="10.140625" style="1"/>
    <col min="14848" max="14848" width="36.7109375" style="1" customWidth="1"/>
    <col min="14849" max="14849" width="7.5703125" style="1" customWidth="1"/>
    <col min="14850" max="14850" width="4.28515625" style="1" customWidth="1"/>
    <col min="14851" max="14851" width="4.140625" style="1" customWidth="1"/>
    <col min="14852" max="14852" width="7" style="1" customWidth="1"/>
    <col min="14853" max="14853" width="5.5703125" style="1" customWidth="1"/>
    <col min="14854" max="14854" width="9.7109375" style="1" customWidth="1"/>
    <col min="14855" max="14855" width="6.42578125" style="1" customWidth="1"/>
    <col min="14856" max="14856" width="15.28515625" style="1" customWidth="1"/>
    <col min="14857" max="14858" width="13" style="1" customWidth="1"/>
    <col min="14859" max="15103" width="10.140625" style="1"/>
    <col min="15104" max="15104" width="36.7109375" style="1" customWidth="1"/>
    <col min="15105" max="15105" width="7.5703125" style="1" customWidth="1"/>
    <col min="15106" max="15106" width="4.28515625" style="1" customWidth="1"/>
    <col min="15107" max="15107" width="4.140625" style="1" customWidth="1"/>
    <col min="15108" max="15108" width="7" style="1" customWidth="1"/>
    <col min="15109" max="15109" width="5.5703125" style="1" customWidth="1"/>
    <col min="15110" max="15110" width="9.7109375" style="1" customWidth="1"/>
    <col min="15111" max="15111" width="6.42578125" style="1" customWidth="1"/>
    <col min="15112" max="15112" width="15.28515625" style="1" customWidth="1"/>
    <col min="15113" max="15114" width="13" style="1" customWidth="1"/>
    <col min="15115" max="15359" width="10.140625" style="1"/>
    <col min="15360" max="15360" width="36.7109375" style="1" customWidth="1"/>
    <col min="15361" max="15361" width="7.5703125" style="1" customWidth="1"/>
    <col min="15362" max="15362" width="4.28515625" style="1" customWidth="1"/>
    <col min="15363" max="15363" width="4.140625" style="1" customWidth="1"/>
    <col min="15364" max="15364" width="7" style="1" customWidth="1"/>
    <col min="15365" max="15365" width="5.5703125" style="1" customWidth="1"/>
    <col min="15366" max="15366" width="9.7109375" style="1" customWidth="1"/>
    <col min="15367" max="15367" width="6.42578125" style="1" customWidth="1"/>
    <col min="15368" max="15368" width="15.28515625" style="1" customWidth="1"/>
    <col min="15369" max="15370" width="13" style="1" customWidth="1"/>
    <col min="15371" max="15615" width="10.140625" style="1"/>
    <col min="15616" max="15616" width="36.7109375" style="1" customWidth="1"/>
    <col min="15617" max="15617" width="7.5703125" style="1" customWidth="1"/>
    <col min="15618" max="15618" width="4.28515625" style="1" customWidth="1"/>
    <col min="15619" max="15619" width="4.140625" style="1" customWidth="1"/>
    <col min="15620" max="15620" width="7" style="1" customWidth="1"/>
    <col min="15621" max="15621" width="5.5703125" style="1" customWidth="1"/>
    <col min="15622" max="15622" width="9.7109375" style="1" customWidth="1"/>
    <col min="15623" max="15623" width="6.42578125" style="1" customWidth="1"/>
    <col min="15624" max="15624" width="15.28515625" style="1" customWidth="1"/>
    <col min="15625" max="15626" width="13" style="1" customWidth="1"/>
    <col min="15627" max="15871" width="10.140625" style="1"/>
    <col min="15872" max="15872" width="36.7109375" style="1" customWidth="1"/>
    <col min="15873" max="15873" width="7.5703125" style="1" customWidth="1"/>
    <col min="15874" max="15874" width="4.28515625" style="1" customWidth="1"/>
    <col min="15875" max="15875" width="4.140625" style="1" customWidth="1"/>
    <col min="15876" max="15876" width="7" style="1" customWidth="1"/>
    <col min="15877" max="15877" width="5.5703125" style="1" customWidth="1"/>
    <col min="15878" max="15878" width="9.7109375" style="1" customWidth="1"/>
    <col min="15879" max="15879" width="6.42578125" style="1" customWidth="1"/>
    <col min="15880" max="15880" width="15.28515625" style="1" customWidth="1"/>
    <col min="15881" max="15882" width="13" style="1" customWidth="1"/>
    <col min="15883" max="16127" width="10.140625" style="1"/>
    <col min="16128" max="16128" width="36.7109375" style="1" customWidth="1"/>
    <col min="16129" max="16129" width="7.5703125" style="1" customWidth="1"/>
    <col min="16130" max="16130" width="4.28515625" style="1" customWidth="1"/>
    <col min="16131" max="16131" width="4.140625" style="1" customWidth="1"/>
    <col min="16132" max="16132" width="7" style="1" customWidth="1"/>
    <col min="16133" max="16133" width="5.5703125" style="1" customWidth="1"/>
    <col min="16134" max="16134" width="9.7109375" style="1" customWidth="1"/>
    <col min="16135" max="16135" width="6.42578125" style="1" customWidth="1"/>
    <col min="16136" max="16136" width="15.28515625" style="1" customWidth="1"/>
    <col min="16137" max="16138" width="13" style="1" customWidth="1"/>
    <col min="16139" max="16384" width="10.140625" style="1"/>
  </cols>
  <sheetData>
    <row r="1" spans="1:10" ht="15.7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5.75" x14ac:dyDescent="0.25">
      <c r="A2" s="48" t="s">
        <v>214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5.75" x14ac:dyDescent="0.25">
      <c r="A3" s="48" t="s">
        <v>215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213</v>
      </c>
      <c r="B5" s="4"/>
      <c r="C5" s="4"/>
      <c r="D5" s="49" t="s">
        <v>1</v>
      </c>
      <c r="E5" s="49"/>
      <c r="F5" s="49"/>
      <c r="G5" s="4"/>
      <c r="H5" s="50" t="s">
        <v>2</v>
      </c>
      <c r="I5" s="50"/>
      <c r="J5" s="50"/>
    </row>
    <row r="6" spans="1:10" x14ac:dyDescent="0.25">
      <c r="A6" s="46" t="s">
        <v>3</v>
      </c>
      <c r="B6" s="47" t="s">
        <v>4</v>
      </c>
      <c r="C6" s="47"/>
      <c r="D6" s="47"/>
      <c r="E6" s="47"/>
      <c r="F6" s="47"/>
      <c r="G6" s="5"/>
      <c r="H6" s="47" t="s">
        <v>5</v>
      </c>
      <c r="I6" s="47"/>
      <c r="J6" s="47"/>
    </row>
    <row r="7" spans="1:10" ht="51" x14ac:dyDescent="0.25">
      <c r="A7" s="46"/>
      <c r="B7" s="6" t="s">
        <v>6</v>
      </c>
      <c r="C7" s="5" t="s">
        <v>7</v>
      </c>
      <c r="D7" s="5" t="s">
        <v>8</v>
      </c>
      <c r="E7" s="5" t="s">
        <v>9</v>
      </c>
      <c r="F7" s="7" t="s">
        <v>10</v>
      </c>
      <c r="G7" s="5" t="s">
        <v>11</v>
      </c>
      <c r="H7" s="5" t="s">
        <v>12</v>
      </c>
      <c r="I7" s="5" t="s">
        <v>13</v>
      </c>
      <c r="J7" s="5" t="s">
        <v>190</v>
      </c>
    </row>
    <row r="8" spans="1:10" x14ac:dyDescent="0.25">
      <c r="A8" s="8">
        <v>1</v>
      </c>
      <c r="B8" s="6" t="s">
        <v>14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25.5" x14ac:dyDescent="0.25">
      <c r="A9" s="9" t="s">
        <v>15</v>
      </c>
      <c r="B9" s="10">
        <v>809</v>
      </c>
      <c r="C9" s="11" t="s">
        <v>16</v>
      </c>
      <c r="D9" s="11" t="s">
        <v>16</v>
      </c>
      <c r="E9" s="11" t="s">
        <v>17</v>
      </c>
      <c r="F9" s="11" t="s">
        <v>18</v>
      </c>
      <c r="G9" s="11"/>
      <c r="H9" s="12">
        <f>H10+H137+H150+H164+H220+H233+H262+H157</f>
        <v>14359777.350000001</v>
      </c>
      <c r="I9" s="12">
        <f>I10+I137+I150+I164+I220+I233+I262+I157</f>
        <v>8833281.0800000001</v>
      </c>
      <c r="J9" s="12">
        <f>J10+J137+J150+J164+J220+J233+J262+J157</f>
        <v>8019351.6399999997</v>
      </c>
    </row>
    <row r="10" spans="1:10" s="14" customFormat="1" x14ac:dyDescent="0.25">
      <c r="A10" s="13" t="s">
        <v>19</v>
      </c>
      <c r="B10" s="10">
        <v>809</v>
      </c>
      <c r="C10" s="11" t="s">
        <v>20</v>
      </c>
      <c r="D10" s="11" t="s">
        <v>16</v>
      </c>
      <c r="E10" s="10" t="s">
        <v>17</v>
      </c>
      <c r="F10" s="11" t="s">
        <v>18</v>
      </c>
      <c r="G10" s="10"/>
      <c r="H10" s="12">
        <f>H11+H17+H42+H46+H34+H38</f>
        <v>4661005.1000000006</v>
      </c>
      <c r="I10" s="12">
        <f t="shared" ref="I10:J10" si="0">I11+I17+I42+I46+I34+I38</f>
        <v>3644472</v>
      </c>
      <c r="J10" s="12">
        <f t="shared" si="0"/>
        <v>3567622</v>
      </c>
    </row>
    <row r="11" spans="1:10" ht="38.25" x14ac:dyDescent="0.25">
      <c r="A11" s="15" t="s">
        <v>21</v>
      </c>
      <c r="B11" s="6" t="s">
        <v>22</v>
      </c>
      <c r="C11" s="6" t="s">
        <v>20</v>
      </c>
      <c r="D11" s="6" t="s">
        <v>23</v>
      </c>
      <c r="E11" s="6" t="s">
        <v>17</v>
      </c>
      <c r="F11" s="6" t="s">
        <v>18</v>
      </c>
      <c r="G11" s="6"/>
      <c r="H11" s="16">
        <f>H12</f>
        <v>983560</v>
      </c>
      <c r="I11" s="16">
        <f t="shared" ref="I11:J11" si="1">I12</f>
        <v>845000</v>
      </c>
      <c r="J11" s="16">
        <f t="shared" si="1"/>
        <v>845000</v>
      </c>
    </row>
    <row r="12" spans="1:10" ht="25.5" x14ac:dyDescent="0.25">
      <c r="A12" s="17" t="s">
        <v>24</v>
      </c>
      <c r="B12" s="6" t="s">
        <v>22</v>
      </c>
      <c r="C12" s="6" t="s">
        <v>20</v>
      </c>
      <c r="D12" s="6" t="s">
        <v>23</v>
      </c>
      <c r="E12" s="6" t="s">
        <v>25</v>
      </c>
      <c r="F12" s="6" t="s">
        <v>18</v>
      </c>
      <c r="G12" s="6"/>
      <c r="H12" s="16">
        <f t="shared" ref="H12:J13" si="2">H13</f>
        <v>983560</v>
      </c>
      <c r="I12" s="16">
        <f t="shared" si="2"/>
        <v>845000</v>
      </c>
      <c r="J12" s="16">
        <f t="shared" si="2"/>
        <v>845000</v>
      </c>
    </row>
    <row r="13" spans="1:10" ht="76.5" x14ac:dyDescent="0.25">
      <c r="A13" s="15" t="s">
        <v>183</v>
      </c>
      <c r="B13" s="6" t="s">
        <v>22</v>
      </c>
      <c r="C13" s="6" t="s">
        <v>20</v>
      </c>
      <c r="D13" s="6" t="s">
        <v>23</v>
      </c>
      <c r="E13" s="6" t="s">
        <v>25</v>
      </c>
      <c r="F13" s="6" t="s">
        <v>26</v>
      </c>
      <c r="G13" s="6"/>
      <c r="H13" s="16">
        <f t="shared" si="2"/>
        <v>983560</v>
      </c>
      <c r="I13" s="16">
        <f t="shared" si="2"/>
        <v>845000</v>
      </c>
      <c r="J13" s="16">
        <f t="shared" si="2"/>
        <v>845000</v>
      </c>
    </row>
    <row r="14" spans="1:10" ht="25.5" x14ac:dyDescent="0.25">
      <c r="A14" s="15" t="s">
        <v>27</v>
      </c>
      <c r="B14" s="6" t="s">
        <v>22</v>
      </c>
      <c r="C14" s="6" t="s">
        <v>20</v>
      </c>
      <c r="D14" s="6" t="s">
        <v>23</v>
      </c>
      <c r="E14" s="6" t="s">
        <v>25</v>
      </c>
      <c r="F14" s="6" t="s">
        <v>28</v>
      </c>
      <c r="G14" s="6"/>
      <c r="H14" s="16">
        <f>H15+H16</f>
        <v>983560</v>
      </c>
      <c r="I14" s="16">
        <f t="shared" ref="I14:J14" si="3">I15+I16</f>
        <v>845000</v>
      </c>
      <c r="J14" s="16">
        <f t="shared" si="3"/>
        <v>845000</v>
      </c>
    </row>
    <row r="15" spans="1:10" ht="25.5" x14ac:dyDescent="0.25">
      <c r="A15" s="15" t="s">
        <v>29</v>
      </c>
      <c r="B15" s="6" t="s">
        <v>22</v>
      </c>
      <c r="C15" s="6" t="s">
        <v>20</v>
      </c>
      <c r="D15" s="6" t="s">
        <v>23</v>
      </c>
      <c r="E15" s="6" t="s">
        <v>25</v>
      </c>
      <c r="F15" s="6" t="s">
        <v>30</v>
      </c>
      <c r="G15" s="6"/>
      <c r="H15" s="16">
        <f>610800+8100+31900+105550</f>
        <v>756350</v>
      </c>
      <c r="I15" s="16">
        <v>650800</v>
      </c>
      <c r="J15" s="16">
        <v>650800</v>
      </c>
    </row>
    <row r="16" spans="1:10" ht="51" x14ac:dyDescent="0.25">
      <c r="A16" s="15" t="s">
        <v>31</v>
      </c>
      <c r="B16" s="6" t="s">
        <v>22</v>
      </c>
      <c r="C16" s="6" t="s">
        <v>20</v>
      </c>
      <c r="D16" s="6" t="s">
        <v>23</v>
      </c>
      <c r="E16" s="6" t="s">
        <v>25</v>
      </c>
      <c r="F16" s="6" t="s">
        <v>32</v>
      </c>
      <c r="G16" s="6"/>
      <c r="H16" s="16">
        <f>183260+2440+8500+33010</f>
        <v>227210</v>
      </c>
      <c r="I16" s="16">
        <v>194200</v>
      </c>
      <c r="J16" s="16">
        <v>194200</v>
      </c>
    </row>
    <row r="17" spans="1:10" ht="63.75" x14ac:dyDescent="0.25">
      <c r="A17" s="17" t="s">
        <v>184</v>
      </c>
      <c r="B17" s="6" t="s">
        <v>22</v>
      </c>
      <c r="C17" s="6" t="s">
        <v>20</v>
      </c>
      <c r="D17" s="6" t="s">
        <v>33</v>
      </c>
      <c r="E17" s="6" t="s">
        <v>17</v>
      </c>
      <c r="F17" s="6" t="s">
        <v>18</v>
      </c>
      <c r="G17" s="6"/>
      <c r="H17" s="16">
        <f>H18</f>
        <v>3121870</v>
      </c>
      <c r="I17" s="16">
        <f t="shared" ref="I17:J17" si="4">I18</f>
        <v>2715930</v>
      </c>
      <c r="J17" s="16">
        <f t="shared" si="4"/>
        <v>2639080</v>
      </c>
    </row>
    <row r="18" spans="1:10" ht="25.5" x14ac:dyDescent="0.25">
      <c r="A18" s="17" t="s">
        <v>34</v>
      </c>
      <c r="B18" s="6" t="s">
        <v>22</v>
      </c>
      <c r="C18" s="6" t="s">
        <v>20</v>
      </c>
      <c r="D18" s="6" t="s">
        <v>33</v>
      </c>
      <c r="E18" s="6" t="s">
        <v>35</v>
      </c>
      <c r="F18" s="6" t="s">
        <v>18</v>
      </c>
      <c r="G18" s="6"/>
      <c r="H18" s="16">
        <f>H19+H23+H31</f>
        <v>3121870</v>
      </c>
      <c r="I18" s="16">
        <f>I19+I23+I31</f>
        <v>2715930</v>
      </c>
      <c r="J18" s="16">
        <f>J19+J23+J31</f>
        <v>2639080</v>
      </c>
    </row>
    <row r="19" spans="1:10" ht="76.5" x14ac:dyDescent="0.25">
      <c r="A19" s="15" t="s">
        <v>183</v>
      </c>
      <c r="B19" s="6" t="s">
        <v>22</v>
      </c>
      <c r="C19" s="6" t="s">
        <v>20</v>
      </c>
      <c r="D19" s="6" t="s">
        <v>33</v>
      </c>
      <c r="E19" s="6" t="s">
        <v>35</v>
      </c>
      <c r="F19" s="6" t="s">
        <v>26</v>
      </c>
      <c r="G19" s="6"/>
      <c r="H19" s="16">
        <f>H20</f>
        <v>2963020</v>
      </c>
      <c r="I19" s="16">
        <f t="shared" ref="I19:J19" si="5">I20</f>
        <v>2575080</v>
      </c>
      <c r="J19" s="16">
        <f t="shared" si="5"/>
        <v>2575080</v>
      </c>
    </row>
    <row r="20" spans="1:10" ht="25.5" x14ac:dyDescent="0.25">
      <c r="A20" s="15" t="s">
        <v>27</v>
      </c>
      <c r="B20" s="6" t="s">
        <v>22</v>
      </c>
      <c r="C20" s="6" t="s">
        <v>20</v>
      </c>
      <c r="D20" s="6" t="s">
        <v>33</v>
      </c>
      <c r="E20" s="6" t="s">
        <v>35</v>
      </c>
      <c r="F20" s="6" t="s">
        <v>28</v>
      </c>
      <c r="G20" s="6"/>
      <c r="H20" s="16">
        <f>H21+H22</f>
        <v>2963020</v>
      </c>
      <c r="I20" s="16">
        <f t="shared" ref="I20:J20" si="6">I21+I22</f>
        <v>2575080</v>
      </c>
      <c r="J20" s="16">
        <f t="shared" si="6"/>
        <v>2575080</v>
      </c>
    </row>
    <row r="21" spans="1:10" ht="25.5" x14ac:dyDescent="0.25">
      <c r="A21" s="15" t="s">
        <v>29</v>
      </c>
      <c r="B21" s="6" t="s">
        <v>22</v>
      </c>
      <c r="C21" s="6" t="s">
        <v>20</v>
      </c>
      <c r="D21" s="6" t="s">
        <v>33</v>
      </c>
      <c r="E21" s="6" t="s">
        <v>35</v>
      </c>
      <c r="F21" s="6" t="s">
        <v>30</v>
      </c>
      <c r="G21" s="6"/>
      <c r="H21" s="16">
        <f>1882500+19800+80722+298028</f>
        <v>2281050</v>
      </c>
      <c r="I21" s="16">
        <v>1983022</v>
      </c>
      <c r="J21" s="16">
        <v>1983022</v>
      </c>
    </row>
    <row r="22" spans="1:10" ht="51" x14ac:dyDescent="0.25">
      <c r="A22" s="15" t="s">
        <v>31</v>
      </c>
      <c r="B22" s="6" t="s">
        <v>22</v>
      </c>
      <c r="C22" s="6" t="s">
        <v>20</v>
      </c>
      <c r="D22" s="6" t="s">
        <v>33</v>
      </c>
      <c r="E22" s="6" t="s">
        <v>35</v>
      </c>
      <c r="F22" s="6" t="s">
        <v>32</v>
      </c>
      <c r="G22" s="6"/>
      <c r="H22" s="16">
        <f>561700+5980+24378+89912</f>
        <v>681970</v>
      </c>
      <c r="I22" s="16">
        <v>592058</v>
      </c>
      <c r="J22" s="16">
        <v>592058</v>
      </c>
    </row>
    <row r="23" spans="1:10" ht="38.25" x14ac:dyDescent="0.25">
      <c r="A23" s="17" t="s">
        <v>36</v>
      </c>
      <c r="B23" s="6" t="s">
        <v>22</v>
      </c>
      <c r="C23" s="6" t="s">
        <v>20</v>
      </c>
      <c r="D23" s="6" t="s">
        <v>33</v>
      </c>
      <c r="E23" s="6" t="s">
        <v>35</v>
      </c>
      <c r="F23" s="6" t="s">
        <v>37</v>
      </c>
      <c r="G23" s="6"/>
      <c r="H23" s="16">
        <f>H24</f>
        <v>157850</v>
      </c>
      <c r="I23" s="16">
        <f t="shared" ref="I23:J23" si="7">I24</f>
        <v>139850</v>
      </c>
      <c r="J23" s="16">
        <f t="shared" si="7"/>
        <v>63000</v>
      </c>
    </row>
    <row r="24" spans="1:10" ht="38.25" x14ac:dyDescent="0.25">
      <c r="A24" s="17" t="s">
        <v>38</v>
      </c>
      <c r="B24" s="6" t="s">
        <v>22</v>
      </c>
      <c r="C24" s="6" t="s">
        <v>20</v>
      </c>
      <c r="D24" s="6" t="s">
        <v>33</v>
      </c>
      <c r="E24" s="6" t="s">
        <v>35</v>
      </c>
      <c r="F24" s="6" t="s">
        <v>39</v>
      </c>
      <c r="G24" s="6"/>
      <c r="H24" s="16">
        <f>H25+H29</f>
        <v>157850</v>
      </c>
      <c r="I24" s="16">
        <f t="shared" ref="I24:J24" si="8">I25+I29</f>
        <v>139850</v>
      </c>
      <c r="J24" s="16">
        <f t="shared" si="8"/>
        <v>63000</v>
      </c>
    </row>
    <row r="25" spans="1:10" x14ac:dyDescent="0.25">
      <c r="A25" s="17" t="s">
        <v>40</v>
      </c>
      <c r="B25" s="6" t="s">
        <v>22</v>
      </c>
      <c r="C25" s="6" t="s">
        <v>20</v>
      </c>
      <c r="D25" s="6" t="s">
        <v>33</v>
      </c>
      <c r="E25" s="6" t="s">
        <v>35</v>
      </c>
      <c r="F25" s="6" t="s">
        <v>41</v>
      </c>
      <c r="G25" s="6"/>
      <c r="H25" s="16">
        <f>H28+H26+H27</f>
        <v>67400</v>
      </c>
      <c r="I25" s="16">
        <f t="shared" ref="I25:J25" si="9">I28+I26+I27</f>
        <v>60000</v>
      </c>
      <c r="J25" s="16">
        <f t="shared" si="9"/>
        <v>23000</v>
      </c>
    </row>
    <row r="26" spans="1:10" x14ac:dyDescent="0.25">
      <c r="A26" s="17" t="s">
        <v>42</v>
      </c>
      <c r="B26" s="6" t="s">
        <v>22</v>
      </c>
      <c r="C26" s="6" t="s">
        <v>20</v>
      </c>
      <c r="D26" s="6" t="s">
        <v>33</v>
      </c>
      <c r="E26" s="6" t="s">
        <v>35</v>
      </c>
      <c r="F26" s="6" t="s">
        <v>41</v>
      </c>
      <c r="G26" s="6" t="s">
        <v>43</v>
      </c>
      <c r="H26" s="16">
        <v>51000</v>
      </c>
      <c r="I26" s="16">
        <v>51000</v>
      </c>
      <c r="J26" s="16">
        <v>10000</v>
      </c>
    </row>
    <row r="27" spans="1:10" x14ac:dyDescent="0.25">
      <c r="A27" s="17" t="s">
        <v>44</v>
      </c>
      <c r="B27" s="6" t="s">
        <v>22</v>
      </c>
      <c r="C27" s="6" t="s">
        <v>20</v>
      </c>
      <c r="D27" s="6" t="s">
        <v>33</v>
      </c>
      <c r="E27" s="6" t="s">
        <v>35</v>
      </c>
      <c r="F27" s="6" t="s">
        <v>41</v>
      </c>
      <c r="G27" s="6" t="s">
        <v>45</v>
      </c>
      <c r="H27" s="16">
        <v>6400</v>
      </c>
      <c r="I27" s="16">
        <v>6400</v>
      </c>
      <c r="J27" s="16">
        <v>6000</v>
      </c>
    </row>
    <row r="28" spans="1:10" ht="25.5" x14ac:dyDescent="0.25">
      <c r="A28" s="17" t="s">
        <v>46</v>
      </c>
      <c r="B28" s="6" t="s">
        <v>22</v>
      </c>
      <c r="C28" s="6" t="s">
        <v>20</v>
      </c>
      <c r="D28" s="6" t="s">
        <v>33</v>
      </c>
      <c r="E28" s="6" t="s">
        <v>35</v>
      </c>
      <c r="F28" s="6" t="s">
        <v>41</v>
      </c>
      <c r="G28" s="6" t="s">
        <v>47</v>
      </c>
      <c r="H28" s="18">
        <f>2600+7400</f>
        <v>10000</v>
      </c>
      <c r="I28" s="16">
        <v>2600</v>
      </c>
      <c r="J28" s="19">
        <v>7000</v>
      </c>
    </row>
    <row r="29" spans="1:10" x14ac:dyDescent="0.25">
      <c r="A29" s="17" t="s">
        <v>48</v>
      </c>
      <c r="B29" s="6" t="s">
        <v>22</v>
      </c>
      <c r="C29" s="6" t="s">
        <v>20</v>
      </c>
      <c r="D29" s="6" t="s">
        <v>33</v>
      </c>
      <c r="E29" s="6" t="s">
        <v>35</v>
      </c>
      <c r="F29" s="6" t="s">
        <v>49</v>
      </c>
      <c r="G29" s="6"/>
      <c r="H29" s="16">
        <f>H30</f>
        <v>90450</v>
      </c>
      <c r="I29" s="16">
        <f t="shared" ref="I29:J29" si="10">I30</f>
        <v>79850</v>
      </c>
      <c r="J29" s="16">
        <f t="shared" si="10"/>
        <v>40000</v>
      </c>
    </row>
    <row r="30" spans="1:10" x14ac:dyDescent="0.25">
      <c r="A30" s="17" t="s">
        <v>44</v>
      </c>
      <c r="B30" s="6" t="s">
        <v>22</v>
      </c>
      <c r="C30" s="6" t="s">
        <v>20</v>
      </c>
      <c r="D30" s="6" t="s">
        <v>33</v>
      </c>
      <c r="E30" s="6" t="s">
        <v>35</v>
      </c>
      <c r="F30" s="6" t="s">
        <v>49</v>
      </c>
      <c r="G30" s="6" t="s">
        <v>45</v>
      </c>
      <c r="H30" s="16">
        <f>79850+10600</f>
        <v>90450</v>
      </c>
      <c r="I30" s="16">
        <v>79850</v>
      </c>
      <c r="J30" s="19">
        <v>40000</v>
      </c>
    </row>
    <row r="31" spans="1:10" x14ac:dyDescent="0.25">
      <c r="A31" s="17" t="s">
        <v>50</v>
      </c>
      <c r="B31" s="6" t="s">
        <v>22</v>
      </c>
      <c r="C31" s="6" t="s">
        <v>20</v>
      </c>
      <c r="D31" s="6" t="s">
        <v>33</v>
      </c>
      <c r="E31" s="6" t="s">
        <v>35</v>
      </c>
      <c r="F31" s="6" t="s">
        <v>51</v>
      </c>
      <c r="G31" s="6"/>
      <c r="H31" s="16">
        <f>H32</f>
        <v>1000</v>
      </c>
      <c r="I31" s="16">
        <f t="shared" ref="I31:J32" si="11">I32</f>
        <v>1000</v>
      </c>
      <c r="J31" s="16">
        <f t="shared" si="11"/>
        <v>1000</v>
      </c>
    </row>
    <row r="32" spans="1:10" x14ac:dyDescent="0.25">
      <c r="A32" s="17" t="s">
        <v>52</v>
      </c>
      <c r="B32" s="6" t="s">
        <v>22</v>
      </c>
      <c r="C32" s="6" t="s">
        <v>20</v>
      </c>
      <c r="D32" s="6" t="s">
        <v>33</v>
      </c>
      <c r="E32" s="6" t="s">
        <v>35</v>
      </c>
      <c r="F32" s="6" t="s">
        <v>53</v>
      </c>
      <c r="G32" s="6"/>
      <c r="H32" s="16">
        <f>H33</f>
        <v>1000</v>
      </c>
      <c r="I32" s="16">
        <f t="shared" si="11"/>
        <v>1000</v>
      </c>
      <c r="J32" s="16">
        <f t="shared" si="11"/>
        <v>1000</v>
      </c>
    </row>
    <row r="33" spans="1:10" ht="25.5" x14ac:dyDescent="0.25">
      <c r="A33" s="17" t="s">
        <v>54</v>
      </c>
      <c r="B33" s="6" t="s">
        <v>22</v>
      </c>
      <c r="C33" s="6" t="s">
        <v>20</v>
      </c>
      <c r="D33" s="6" t="s">
        <v>33</v>
      </c>
      <c r="E33" s="6" t="s">
        <v>35</v>
      </c>
      <c r="F33" s="6" t="s">
        <v>55</v>
      </c>
      <c r="G33" s="6"/>
      <c r="H33" s="16">
        <v>1000</v>
      </c>
      <c r="I33" s="16">
        <v>1000</v>
      </c>
      <c r="J33" s="16">
        <v>1000</v>
      </c>
    </row>
    <row r="34" spans="1:10" ht="51" x14ac:dyDescent="0.25">
      <c r="A34" s="17" t="s">
        <v>56</v>
      </c>
      <c r="B34" s="6" t="s">
        <v>22</v>
      </c>
      <c r="C34" s="6" t="s">
        <v>20</v>
      </c>
      <c r="D34" s="6" t="s">
        <v>57</v>
      </c>
      <c r="E34" s="6" t="s">
        <v>17</v>
      </c>
      <c r="F34" s="6" t="s">
        <v>18</v>
      </c>
      <c r="G34" s="6"/>
      <c r="H34" s="16">
        <f>H35</f>
        <v>59542</v>
      </c>
      <c r="I34" s="18">
        <f t="shared" ref="I34:J35" si="12">I35</f>
        <v>59542</v>
      </c>
      <c r="J34" s="18">
        <f t="shared" si="12"/>
        <v>59542</v>
      </c>
    </row>
    <row r="35" spans="1:10" ht="76.5" x14ac:dyDescent="0.25">
      <c r="A35" s="17" t="s">
        <v>58</v>
      </c>
      <c r="B35" s="6" t="s">
        <v>22</v>
      </c>
      <c r="C35" s="6" t="s">
        <v>20</v>
      </c>
      <c r="D35" s="6" t="s">
        <v>57</v>
      </c>
      <c r="E35" s="6" t="s">
        <v>59</v>
      </c>
      <c r="F35" s="6" t="s">
        <v>18</v>
      </c>
      <c r="G35" s="6"/>
      <c r="H35" s="16">
        <f>H36</f>
        <v>59542</v>
      </c>
      <c r="I35" s="18">
        <f t="shared" si="12"/>
        <v>59542</v>
      </c>
      <c r="J35" s="18">
        <f t="shared" si="12"/>
        <v>59542</v>
      </c>
    </row>
    <row r="36" spans="1:10" x14ac:dyDescent="0.25">
      <c r="A36" s="17" t="s">
        <v>60</v>
      </c>
      <c r="B36" s="6" t="s">
        <v>22</v>
      </c>
      <c r="C36" s="6" t="s">
        <v>20</v>
      </c>
      <c r="D36" s="6" t="s">
        <v>57</v>
      </c>
      <c r="E36" s="6" t="s">
        <v>59</v>
      </c>
      <c r="F36" s="6" t="s">
        <v>61</v>
      </c>
      <c r="G36" s="6"/>
      <c r="H36" s="16">
        <f>H37</f>
        <v>59542</v>
      </c>
      <c r="I36" s="18">
        <f>I37</f>
        <v>59542</v>
      </c>
      <c r="J36" s="18">
        <f>J37</f>
        <v>59542</v>
      </c>
    </row>
    <row r="37" spans="1:10" x14ac:dyDescent="0.25">
      <c r="A37" s="17" t="s">
        <v>62</v>
      </c>
      <c r="B37" s="6" t="s">
        <v>22</v>
      </c>
      <c r="C37" s="6" t="s">
        <v>20</v>
      </c>
      <c r="D37" s="6" t="s">
        <v>57</v>
      </c>
      <c r="E37" s="6" t="s">
        <v>59</v>
      </c>
      <c r="F37" s="6" t="s">
        <v>63</v>
      </c>
      <c r="G37" s="6"/>
      <c r="H37" s="16">
        <v>59542</v>
      </c>
      <c r="I37" s="18">
        <f>53848+2698+2996</f>
        <v>59542</v>
      </c>
      <c r="J37" s="18">
        <f>53848+2698+2996</f>
        <v>59542</v>
      </c>
    </row>
    <row r="38" spans="1:10" ht="25.5" x14ac:dyDescent="0.25">
      <c r="A38" s="17" t="s">
        <v>193</v>
      </c>
      <c r="B38" s="31" t="s">
        <v>22</v>
      </c>
      <c r="C38" s="31" t="s">
        <v>20</v>
      </c>
      <c r="D38" s="31" t="s">
        <v>135</v>
      </c>
      <c r="E38" s="31" t="s">
        <v>17</v>
      </c>
      <c r="F38" s="31" t="s">
        <v>18</v>
      </c>
      <c r="G38" s="31"/>
      <c r="H38" s="16">
        <f>H39</f>
        <v>207664.78</v>
      </c>
      <c r="I38" s="18">
        <f t="shared" ref="I38:J40" si="13">I39</f>
        <v>0</v>
      </c>
      <c r="J38" s="18">
        <f t="shared" si="13"/>
        <v>0</v>
      </c>
    </row>
    <row r="39" spans="1:10" ht="25.5" x14ac:dyDescent="0.25">
      <c r="A39" s="17" t="s">
        <v>194</v>
      </c>
      <c r="B39" s="31" t="s">
        <v>22</v>
      </c>
      <c r="C39" s="31" t="s">
        <v>20</v>
      </c>
      <c r="D39" s="31" t="s">
        <v>135</v>
      </c>
      <c r="E39" s="31" t="s">
        <v>191</v>
      </c>
      <c r="F39" s="31" t="s">
        <v>18</v>
      </c>
      <c r="G39" s="31"/>
      <c r="H39" s="16">
        <f>H40</f>
        <v>207664.78</v>
      </c>
      <c r="I39" s="18">
        <f t="shared" si="13"/>
        <v>0</v>
      </c>
      <c r="J39" s="18">
        <f t="shared" si="13"/>
        <v>0</v>
      </c>
    </row>
    <row r="40" spans="1:10" x14ac:dyDescent="0.25">
      <c r="A40" s="17" t="s">
        <v>50</v>
      </c>
      <c r="B40" s="31" t="s">
        <v>22</v>
      </c>
      <c r="C40" s="31" t="s">
        <v>20</v>
      </c>
      <c r="D40" s="31" t="s">
        <v>135</v>
      </c>
      <c r="E40" s="31" t="s">
        <v>191</v>
      </c>
      <c r="F40" s="31" t="s">
        <v>51</v>
      </c>
      <c r="G40" s="31"/>
      <c r="H40" s="16">
        <f>H41</f>
        <v>207664.78</v>
      </c>
      <c r="I40" s="18">
        <f t="shared" si="13"/>
        <v>0</v>
      </c>
      <c r="J40" s="18">
        <f t="shared" si="13"/>
        <v>0</v>
      </c>
    </row>
    <row r="41" spans="1:10" x14ac:dyDescent="0.25">
      <c r="A41" s="17" t="s">
        <v>195</v>
      </c>
      <c r="B41" s="31" t="s">
        <v>22</v>
      </c>
      <c r="C41" s="31" t="s">
        <v>20</v>
      </c>
      <c r="D41" s="31" t="s">
        <v>135</v>
      </c>
      <c r="E41" s="31" t="s">
        <v>191</v>
      </c>
      <c r="F41" s="31" t="s">
        <v>192</v>
      </c>
      <c r="G41" s="31"/>
      <c r="H41" s="16">
        <v>207664.78</v>
      </c>
      <c r="I41" s="18">
        <v>0</v>
      </c>
      <c r="J41" s="18">
        <v>0</v>
      </c>
    </row>
    <row r="42" spans="1:10" x14ac:dyDescent="0.25">
      <c r="A42" s="17" t="s">
        <v>64</v>
      </c>
      <c r="B42" s="6" t="s">
        <v>22</v>
      </c>
      <c r="C42" s="6" t="s">
        <v>20</v>
      </c>
      <c r="D42" s="6" t="s">
        <v>65</v>
      </c>
      <c r="E42" s="6" t="s">
        <v>17</v>
      </c>
      <c r="F42" s="6" t="s">
        <v>18</v>
      </c>
      <c r="G42" s="6"/>
      <c r="H42" s="16">
        <f>H43</f>
        <v>20000</v>
      </c>
      <c r="I42" s="16">
        <f t="shared" ref="I42:J42" si="14">I43</f>
        <v>20000</v>
      </c>
      <c r="J42" s="16">
        <f t="shared" si="14"/>
        <v>20000</v>
      </c>
    </row>
    <row r="43" spans="1:10" ht="25.5" x14ac:dyDescent="0.25">
      <c r="A43" s="17" t="s">
        <v>66</v>
      </c>
      <c r="B43" s="6" t="s">
        <v>22</v>
      </c>
      <c r="C43" s="6" t="s">
        <v>20</v>
      </c>
      <c r="D43" s="6" t="s">
        <v>65</v>
      </c>
      <c r="E43" s="6" t="s">
        <v>67</v>
      </c>
      <c r="F43" s="6" t="s">
        <v>18</v>
      </c>
      <c r="G43" s="6"/>
      <c r="H43" s="16">
        <f t="shared" ref="H43:J44" si="15">H44</f>
        <v>20000</v>
      </c>
      <c r="I43" s="16">
        <f t="shared" si="15"/>
        <v>20000</v>
      </c>
      <c r="J43" s="16">
        <f t="shared" si="15"/>
        <v>20000</v>
      </c>
    </row>
    <row r="44" spans="1:10" x14ac:dyDescent="0.25">
      <c r="A44" s="17" t="s">
        <v>50</v>
      </c>
      <c r="B44" s="6" t="s">
        <v>22</v>
      </c>
      <c r="C44" s="6" t="s">
        <v>20</v>
      </c>
      <c r="D44" s="6" t="s">
        <v>65</v>
      </c>
      <c r="E44" s="6" t="s">
        <v>67</v>
      </c>
      <c r="F44" s="6" t="s">
        <v>51</v>
      </c>
      <c r="G44" s="6"/>
      <c r="H44" s="16">
        <f t="shared" si="15"/>
        <v>20000</v>
      </c>
      <c r="I44" s="16">
        <f t="shared" si="15"/>
        <v>20000</v>
      </c>
      <c r="J44" s="16">
        <f t="shared" si="15"/>
        <v>20000</v>
      </c>
    </row>
    <row r="45" spans="1:10" x14ac:dyDescent="0.25">
      <c r="A45" s="17" t="s">
        <v>68</v>
      </c>
      <c r="B45" s="6" t="s">
        <v>22</v>
      </c>
      <c r="C45" s="6" t="s">
        <v>20</v>
      </c>
      <c r="D45" s="6" t="s">
        <v>65</v>
      </c>
      <c r="E45" s="6" t="s">
        <v>67</v>
      </c>
      <c r="F45" s="6" t="s">
        <v>69</v>
      </c>
      <c r="G45" s="6"/>
      <c r="H45" s="16">
        <v>20000</v>
      </c>
      <c r="I45" s="16">
        <v>20000</v>
      </c>
      <c r="J45" s="16">
        <v>20000</v>
      </c>
    </row>
    <row r="46" spans="1:10" s="23" customFormat="1" x14ac:dyDescent="0.25">
      <c r="A46" s="20" t="s">
        <v>70</v>
      </c>
      <c r="B46" s="21" t="s">
        <v>22</v>
      </c>
      <c r="C46" s="21" t="s">
        <v>20</v>
      </c>
      <c r="D46" s="21" t="s">
        <v>71</v>
      </c>
      <c r="E46" s="21" t="s">
        <v>17</v>
      </c>
      <c r="F46" s="21" t="s">
        <v>18</v>
      </c>
      <c r="G46" s="21"/>
      <c r="H46" s="22">
        <f>H47+H52+H57+H62+H67+H72+H93+H98+H103+H108+H113+H118+H123+H128+H83+H78+H133</f>
        <v>268368.31999999995</v>
      </c>
      <c r="I46" s="22">
        <f>I47+I52+I57+I62+I67+I72+I93+I98+I103+I108+I113+I118+I123+I128+I83+I78+I133</f>
        <v>4000</v>
      </c>
      <c r="J46" s="22">
        <f>J47+J52+J57+J62+J67+J72+J93+J98+J103+J108+J113+J118+J123+J128+J83+J78+J133</f>
        <v>4000</v>
      </c>
    </row>
    <row r="47" spans="1:10" ht="25.5" x14ac:dyDescent="0.25">
      <c r="A47" s="17" t="s">
        <v>72</v>
      </c>
      <c r="B47" s="6" t="s">
        <v>22</v>
      </c>
      <c r="C47" s="6" t="s">
        <v>20</v>
      </c>
      <c r="D47" s="6" t="s">
        <v>71</v>
      </c>
      <c r="E47" s="6" t="s">
        <v>73</v>
      </c>
      <c r="F47" s="6" t="s">
        <v>18</v>
      </c>
      <c r="G47" s="6"/>
      <c r="H47" s="16">
        <f>H48</f>
        <v>1000</v>
      </c>
      <c r="I47" s="16">
        <f t="shared" ref="H47:J50" si="16">I48</f>
        <v>1000</v>
      </c>
      <c r="J47" s="16">
        <f t="shared" si="16"/>
        <v>1000</v>
      </c>
    </row>
    <row r="48" spans="1:10" ht="38.25" x14ac:dyDescent="0.25">
      <c r="A48" s="17" t="s">
        <v>36</v>
      </c>
      <c r="B48" s="6" t="s">
        <v>22</v>
      </c>
      <c r="C48" s="6" t="s">
        <v>20</v>
      </c>
      <c r="D48" s="6" t="s">
        <v>71</v>
      </c>
      <c r="E48" s="6" t="s">
        <v>73</v>
      </c>
      <c r="F48" s="6" t="s">
        <v>37</v>
      </c>
      <c r="G48" s="6"/>
      <c r="H48" s="16">
        <f t="shared" si="16"/>
        <v>1000</v>
      </c>
      <c r="I48" s="16">
        <f t="shared" si="16"/>
        <v>1000</v>
      </c>
      <c r="J48" s="16">
        <f t="shared" si="16"/>
        <v>1000</v>
      </c>
    </row>
    <row r="49" spans="1:10" ht="38.25" x14ac:dyDescent="0.25">
      <c r="A49" s="17" t="s">
        <v>38</v>
      </c>
      <c r="B49" s="6" t="s">
        <v>22</v>
      </c>
      <c r="C49" s="6" t="s">
        <v>20</v>
      </c>
      <c r="D49" s="6" t="s">
        <v>71</v>
      </c>
      <c r="E49" s="6" t="s">
        <v>73</v>
      </c>
      <c r="F49" s="6" t="s">
        <v>39</v>
      </c>
      <c r="G49" s="6"/>
      <c r="H49" s="16">
        <f t="shared" si="16"/>
        <v>1000</v>
      </c>
      <c r="I49" s="16">
        <f t="shared" si="16"/>
        <v>1000</v>
      </c>
      <c r="J49" s="16">
        <f t="shared" si="16"/>
        <v>1000</v>
      </c>
    </row>
    <row r="50" spans="1:10" x14ac:dyDescent="0.25">
      <c r="A50" s="17" t="s">
        <v>40</v>
      </c>
      <c r="B50" s="6" t="s">
        <v>22</v>
      </c>
      <c r="C50" s="6" t="s">
        <v>20</v>
      </c>
      <c r="D50" s="6" t="s">
        <v>71</v>
      </c>
      <c r="E50" s="6" t="s">
        <v>73</v>
      </c>
      <c r="F50" s="6" t="s">
        <v>41</v>
      </c>
      <c r="G50" s="6"/>
      <c r="H50" s="16">
        <f>H51</f>
        <v>1000</v>
      </c>
      <c r="I50" s="16">
        <f t="shared" si="16"/>
        <v>1000</v>
      </c>
      <c r="J50" s="16">
        <f t="shared" si="16"/>
        <v>1000</v>
      </c>
    </row>
    <row r="51" spans="1:10" x14ac:dyDescent="0.25">
      <c r="A51" s="17" t="s">
        <v>74</v>
      </c>
      <c r="B51" s="6" t="s">
        <v>22</v>
      </c>
      <c r="C51" s="6" t="s">
        <v>20</v>
      </c>
      <c r="D51" s="6" t="s">
        <v>71</v>
      </c>
      <c r="E51" s="6" t="s">
        <v>73</v>
      </c>
      <c r="F51" s="6" t="s">
        <v>41</v>
      </c>
      <c r="G51" s="6" t="s">
        <v>75</v>
      </c>
      <c r="H51" s="18">
        <v>1000</v>
      </c>
      <c r="I51" s="16">
        <v>1000</v>
      </c>
      <c r="J51" s="16">
        <v>1000</v>
      </c>
    </row>
    <row r="52" spans="1:10" ht="25.5" x14ac:dyDescent="0.25">
      <c r="A52" s="17" t="s">
        <v>116</v>
      </c>
      <c r="B52" s="6" t="s">
        <v>22</v>
      </c>
      <c r="C52" s="6" t="s">
        <v>20</v>
      </c>
      <c r="D52" s="6" t="s">
        <v>71</v>
      </c>
      <c r="E52" s="6" t="s">
        <v>76</v>
      </c>
      <c r="F52" s="6" t="s">
        <v>18</v>
      </c>
      <c r="G52" s="6"/>
      <c r="H52" s="16">
        <f t="shared" ref="H52:J55" si="17">H53</f>
        <v>56500</v>
      </c>
      <c r="I52" s="18">
        <f t="shared" si="17"/>
        <v>0</v>
      </c>
      <c r="J52" s="18">
        <f t="shared" si="17"/>
        <v>0</v>
      </c>
    </row>
    <row r="53" spans="1:10" ht="38.25" x14ac:dyDescent="0.25">
      <c r="A53" s="17" t="s">
        <v>36</v>
      </c>
      <c r="B53" s="6" t="s">
        <v>22</v>
      </c>
      <c r="C53" s="6" t="s">
        <v>20</v>
      </c>
      <c r="D53" s="6" t="s">
        <v>71</v>
      </c>
      <c r="E53" s="6" t="s">
        <v>76</v>
      </c>
      <c r="F53" s="6" t="s">
        <v>37</v>
      </c>
      <c r="G53" s="6"/>
      <c r="H53" s="16">
        <f t="shared" si="17"/>
        <v>56500</v>
      </c>
      <c r="I53" s="18">
        <f t="shared" si="17"/>
        <v>0</v>
      </c>
      <c r="J53" s="18">
        <f t="shared" si="17"/>
        <v>0</v>
      </c>
    </row>
    <row r="54" spans="1:10" ht="38.25" x14ac:dyDescent="0.25">
      <c r="A54" s="17" t="s">
        <v>38</v>
      </c>
      <c r="B54" s="6" t="s">
        <v>22</v>
      </c>
      <c r="C54" s="6" t="s">
        <v>20</v>
      </c>
      <c r="D54" s="6" t="s">
        <v>71</v>
      </c>
      <c r="E54" s="6" t="s">
        <v>76</v>
      </c>
      <c r="F54" s="6" t="s">
        <v>39</v>
      </c>
      <c r="G54" s="6"/>
      <c r="H54" s="16">
        <f t="shared" si="17"/>
        <v>56500</v>
      </c>
      <c r="I54" s="18">
        <f t="shared" si="17"/>
        <v>0</v>
      </c>
      <c r="J54" s="18">
        <f t="shared" si="17"/>
        <v>0</v>
      </c>
    </row>
    <row r="55" spans="1:10" x14ac:dyDescent="0.25">
      <c r="A55" s="17" t="s">
        <v>40</v>
      </c>
      <c r="B55" s="6" t="s">
        <v>22</v>
      </c>
      <c r="C55" s="6" t="s">
        <v>20</v>
      </c>
      <c r="D55" s="6" t="s">
        <v>71</v>
      </c>
      <c r="E55" s="6" t="s">
        <v>76</v>
      </c>
      <c r="F55" s="6" t="s">
        <v>41</v>
      </c>
      <c r="G55" s="6"/>
      <c r="H55" s="16">
        <f>H56</f>
        <v>56500</v>
      </c>
      <c r="I55" s="18">
        <f t="shared" si="17"/>
        <v>0</v>
      </c>
      <c r="J55" s="18">
        <f t="shared" si="17"/>
        <v>0</v>
      </c>
    </row>
    <row r="56" spans="1:10" x14ac:dyDescent="0.25">
      <c r="A56" s="17" t="s">
        <v>77</v>
      </c>
      <c r="B56" s="6" t="s">
        <v>22</v>
      </c>
      <c r="C56" s="6" t="s">
        <v>20</v>
      </c>
      <c r="D56" s="6" t="s">
        <v>71</v>
      </c>
      <c r="E56" s="6" t="s">
        <v>76</v>
      </c>
      <c r="F56" s="6" t="s">
        <v>41</v>
      </c>
      <c r="G56" s="6" t="s">
        <v>78</v>
      </c>
      <c r="H56" s="16">
        <v>56500</v>
      </c>
      <c r="I56" s="18">
        <v>0</v>
      </c>
      <c r="J56" s="18">
        <v>0</v>
      </c>
    </row>
    <row r="57" spans="1:10" ht="51" x14ac:dyDescent="0.25">
      <c r="A57" s="17" t="s">
        <v>79</v>
      </c>
      <c r="B57" s="6" t="s">
        <v>22</v>
      </c>
      <c r="C57" s="6" t="s">
        <v>20</v>
      </c>
      <c r="D57" s="6" t="s">
        <v>71</v>
      </c>
      <c r="E57" s="6" t="s">
        <v>80</v>
      </c>
      <c r="F57" s="6" t="s">
        <v>18</v>
      </c>
      <c r="G57" s="6"/>
      <c r="H57" s="16">
        <f t="shared" ref="H57:J60" si="18">H58</f>
        <v>2000</v>
      </c>
      <c r="I57" s="16">
        <f t="shared" si="18"/>
        <v>2000</v>
      </c>
      <c r="J57" s="16">
        <f t="shared" si="18"/>
        <v>2000</v>
      </c>
    </row>
    <row r="58" spans="1:10" ht="38.25" x14ac:dyDescent="0.25">
      <c r="A58" s="17" t="s">
        <v>36</v>
      </c>
      <c r="B58" s="6" t="s">
        <v>22</v>
      </c>
      <c r="C58" s="6" t="s">
        <v>20</v>
      </c>
      <c r="D58" s="6" t="s">
        <v>71</v>
      </c>
      <c r="E58" s="6" t="s">
        <v>80</v>
      </c>
      <c r="F58" s="6" t="s">
        <v>37</v>
      </c>
      <c r="G58" s="6"/>
      <c r="H58" s="16">
        <f t="shared" si="18"/>
        <v>2000</v>
      </c>
      <c r="I58" s="16">
        <f t="shared" si="18"/>
        <v>2000</v>
      </c>
      <c r="J58" s="16">
        <f t="shared" si="18"/>
        <v>2000</v>
      </c>
    </row>
    <row r="59" spans="1:10" ht="38.25" x14ac:dyDescent="0.25">
      <c r="A59" s="17" t="s">
        <v>38</v>
      </c>
      <c r="B59" s="6" t="s">
        <v>22</v>
      </c>
      <c r="C59" s="6" t="s">
        <v>20</v>
      </c>
      <c r="D59" s="6" t="s">
        <v>71</v>
      </c>
      <c r="E59" s="6" t="s">
        <v>80</v>
      </c>
      <c r="F59" s="6" t="s">
        <v>39</v>
      </c>
      <c r="G59" s="6"/>
      <c r="H59" s="16">
        <f t="shared" si="18"/>
        <v>2000</v>
      </c>
      <c r="I59" s="16">
        <f t="shared" si="18"/>
        <v>2000</v>
      </c>
      <c r="J59" s="16">
        <f t="shared" si="18"/>
        <v>2000</v>
      </c>
    </row>
    <row r="60" spans="1:10" x14ac:dyDescent="0.25">
      <c r="A60" s="17" t="s">
        <v>40</v>
      </c>
      <c r="B60" s="6" t="s">
        <v>22</v>
      </c>
      <c r="C60" s="6" t="s">
        <v>20</v>
      </c>
      <c r="D60" s="6" t="s">
        <v>71</v>
      </c>
      <c r="E60" s="6" t="s">
        <v>80</v>
      </c>
      <c r="F60" s="6" t="s">
        <v>41</v>
      </c>
      <c r="G60" s="6"/>
      <c r="H60" s="16">
        <f>H61</f>
        <v>2000</v>
      </c>
      <c r="I60" s="16">
        <f t="shared" si="18"/>
        <v>2000</v>
      </c>
      <c r="J60" s="16">
        <f t="shared" si="18"/>
        <v>2000</v>
      </c>
    </row>
    <row r="61" spans="1:10" ht="25.5" x14ac:dyDescent="0.25">
      <c r="A61" s="17" t="s">
        <v>46</v>
      </c>
      <c r="B61" s="6" t="s">
        <v>22</v>
      </c>
      <c r="C61" s="6" t="s">
        <v>20</v>
      </c>
      <c r="D61" s="6" t="s">
        <v>71</v>
      </c>
      <c r="E61" s="6" t="s">
        <v>80</v>
      </c>
      <c r="F61" s="6" t="s">
        <v>41</v>
      </c>
      <c r="G61" s="6" t="s">
        <v>47</v>
      </c>
      <c r="H61" s="16">
        <v>2000</v>
      </c>
      <c r="I61" s="18">
        <v>2000</v>
      </c>
      <c r="J61" s="18">
        <v>2000</v>
      </c>
    </row>
    <row r="62" spans="1:10" ht="89.25" x14ac:dyDescent="0.25">
      <c r="A62" s="17" t="s">
        <v>81</v>
      </c>
      <c r="B62" s="6" t="s">
        <v>22</v>
      </c>
      <c r="C62" s="6" t="s">
        <v>20</v>
      </c>
      <c r="D62" s="6" t="s">
        <v>71</v>
      </c>
      <c r="E62" s="6" t="s">
        <v>82</v>
      </c>
      <c r="F62" s="6" t="s">
        <v>18</v>
      </c>
      <c r="G62" s="6"/>
      <c r="H62" s="16">
        <f>H63</f>
        <v>50000</v>
      </c>
      <c r="I62" s="18">
        <f t="shared" ref="I62:J65" si="19">I63</f>
        <v>0</v>
      </c>
      <c r="J62" s="18">
        <f t="shared" si="19"/>
        <v>0</v>
      </c>
    </row>
    <row r="63" spans="1:10" ht="38.25" x14ac:dyDescent="0.25">
      <c r="A63" s="17" t="s">
        <v>36</v>
      </c>
      <c r="B63" s="6" t="s">
        <v>22</v>
      </c>
      <c r="C63" s="6" t="s">
        <v>20</v>
      </c>
      <c r="D63" s="6" t="s">
        <v>71</v>
      </c>
      <c r="E63" s="6" t="s">
        <v>82</v>
      </c>
      <c r="F63" s="6" t="s">
        <v>37</v>
      </c>
      <c r="G63" s="6"/>
      <c r="H63" s="16">
        <f>H64</f>
        <v>50000</v>
      </c>
      <c r="I63" s="18">
        <f t="shared" si="19"/>
        <v>0</v>
      </c>
      <c r="J63" s="18">
        <f t="shared" si="19"/>
        <v>0</v>
      </c>
    </row>
    <row r="64" spans="1:10" ht="38.25" x14ac:dyDescent="0.25">
      <c r="A64" s="17" t="s">
        <v>38</v>
      </c>
      <c r="B64" s="6" t="s">
        <v>22</v>
      </c>
      <c r="C64" s="6" t="s">
        <v>20</v>
      </c>
      <c r="D64" s="6" t="s">
        <v>71</v>
      </c>
      <c r="E64" s="6" t="s">
        <v>82</v>
      </c>
      <c r="F64" s="6" t="s">
        <v>39</v>
      </c>
      <c r="G64" s="6"/>
      <c r="H64" s="16">
        <f>H65</f>
        <v>50000</v>
      </c>
      <c r="I64" s="18">
        <f t="shared" si="19"/>
        <v>0</v>
      </c>
      <c r="J64" s="18">
        <f t="shared" si="19"/>
        <v>0</v>
      </c>
    </row>
    <row r="65" spans="1:10" x14ac:dyDescent="0.25">
      <c r="A65" s="17" t="s">
        <v>40</v>
      </c>
      <c r="B65" s="6" t="s">
        <v>22</v>
      </c>
      <c r="C65" s="6" t="s">
        <v>20</v>
      </c>
      <c r="D65" s="6" t="s">
        <v>71</v>
      </c>
      <c r="E65" s="6" t="s">
        <v>82</v>
      </c>
      <c r="F65" s="6" t="s">
        <v>41</v>
      </c>
      <c r="G65" s="6"/>
      <c r="H65" s="16">
        <f>H66</f>
        <v>50000</v>
      </c>
      <c r="I65" s="18">
        <f t="shared" si="19"/>
        <v>0</v>
      </c>
      <c r="J65" s="18">
        <f t="shared" si="19"/>
        <v>0</v>
      </c>
    </row>
    <row r="66" spans="1:10" x14ac:dyDescent="0.25">
      <c r="A66" s="17" t="s">
        <v>74</v>
      </c>
      <c r="B66" s="6" t="s">
        <v>22</v>
      </c>
      <c r="C66" s="6" t="s">
        <v>20</v>
      </c>
      <c r="D66" s="6" t="s">
        <v>71</v>
      </c>
      <c r="E66" s="6" t="s">
        <v>82</v>
      </c>
      <c r="F66" s="6" t="s">
        <v>41</v>
      </c>
      <c r="G66" s="6" t="s">
        <v>75</v>
      </c>
      <c r="H66" s="16">
        <f>30000+20000</f>
        <v>50000</v>
      </c>
      <c r="I66" s="18">
        <v>0</v>
      </c>
      <c r="J66" s="18">
        <v>0</v>
      </c>
    </row>
    <row r="67" spans="1:10" x14ac:dyDescent="0.25">
      <c r="A67" s="17" t="s">
        <v>83</v>
      </c>
      <c r="B67" s="6" t="s">
        <v>22</v>
      </c>
      <c r="C67" s="6" t="s">
        <v>20</v>
      </c>
      <c r="D67" s="6" t="s">
        <v>71</v>
      </c>
      <c r="E67" s="6" t="s">
        <v>84</v>
      </c>
      <c r="F67" s="6" t="s">
        <v>18</v>
      </c>
      <c r="G67" s="6"/>
      <c r="H67" s="16">
        <f>H68</f>
        <v>15000</v>
      </c>
      <c r="I67" s="18">
        <f t="shared" ref="I67:J70" si="20">I68</f>
        <v>0</v>
      </c>
      <c r="J67" s="18">
        <f t="shared" si="20"/>
        <v>0</v>
      </c>
    </row>
    <row r="68" spans="1:10" ht="38.25" x14ac:dyDescent="0.25">
      <c r="A68" s="17" t="s">
        <v>36</v>
      </c>
      <c r="B68" s="6" t="s">
        <v>22</v>
      </c>
      <c r="C68" s="6" t="s">
        <v>20</v>
      </c>
      <c r="D68" s="6" t="s">
        <v>71</v>
      </c>
      <c r="E68" s="6" t="s">
        <v>84</v>
      </c>
      <c r="F68" s="6" t="s">
        <v>37</v>
      </c>
      <c r="G68" s="6"/>
      <c r="H68" s="16">
        <f>H69</f>
        <v>15000</v>
      </c>
      <c r="I68" s="18">
        <f t="shared" si="20"/>
        <v>0</v>
      </c>
      <c r="J68" s="18">
        <f t="shared" si="20"/>
        <v>0</v>
      </c>
    </row>
    <row r="69" spans="1:10" ht="38.25" x14ac:dyDescent="0.25">
      <c r="A69" s="17" t="s">
        <v>38</v>
      </c>
      <c r="B69" s="6" t="s">
        <v>22</v>
      </c>
      <c r="C69" s="6" t="s">
        <v>20</v>
      </c>
      <c r="D69" s="6" t="s">
        <v>71</v>
      </c>
      <c r="E69" s="6" t="s">
        <v>84</v>
      </c>
      <c r="F69" s="6" t="s">
        <v>39</v>
      </c>
      <c r="G69" s="6"/>
      <c r="H69" s="16">
        <f>H70</f>
        <v>15000</v>
      </c>
      <c r="I69" s="18">
        <f t="shared" si="20"/>
        <v>0</v>
      </c>
      <c r="J69" s="18">
        <f t="shared" si="20"/>
        <v>0</v>
      </c>
    </row>
    <row r="70" spans="1:10" x14ac:dyDescent="0.25">
      <c r="A70" s="17" t="s">
        <v>40</v>
      </c>
      <c r="B70" s="6" t="s">
        <v>22</v>
      </c>
      <c r="C70" s="6" t="s">
        <v>20</v>
      </c>
      <c r="D70" s="6" t="s">
        <v>71</v>
      </c>
      <c r="E70" s="6" t="s">
        <v>84</v>
      </c>
      <c r="F70" s="6" t="s">
        <v>41</v>
      </c>
      <c r="G70" s="6"/>
      <c r="H70" s="16">
        <f>H71</f>
        <v>15000</v>
      </c>
      <c r="I70" s="18">
        <f t="shared" si="20"/>
        <v>0</v>
      </c>
      <c r="J70" s="18">
        <f t="shared" si="20"/>
        <v>0</v>
      </c>
    </row>
    <row r="71" spans="1:10" x14ac:dyDescent="0.25">
      <c r="A71" s="17" t="s">
        <v>77</v>
      </c>
      <c r="B71" s="6" t="s">
        <v>22</v>
      </c>
      <c r="C71" s="6" t="s">
        <v>20</v>
      </c>
      <c r="D71" s="6" t="s">
        <v>71</v>
      </c>
      <c r="E71" s="6" t="s">
        <v>84</v>
      </c>
      <c r="F71" s="6" t="s">
        <v>41</v>
      </c>
      <c r="G71" s="6" t="s">
        <v>78</v>
      </c>
      <c r="H71" s="16">
        <f>5000+10000</f>
        <v>15000</v>
      </c>
      <c r="I71" s="18">
        <v>0</v>
      </c>
      <c r="J71" s="18">
        <v>0</v>
      </c>
    </row>
    <row r="72" spans="1:10" ht="25.5" x14ac:dyDescent="0.25">
      <c r="A72" s="17" t="s">
        <v>85</v>
      </c>
      <c r="B72" s="6" t="s">
        <v>22</v>
      </c>
      <c r="C72" s="6" t="s">
        <v>20</v>
      </c>
      <c r="D72" s="6" t="s">
        <v>71</v>
      </c>
      <c r="E72" s="6" t="s">
        <v>86</v>
      </c>
      <c r="F72" s="6" t="s">
        <v>18</v>
      </c>
      <c r="G72" s="6"/>
      <c r="H72" s="16">
        <f>H73</f>
        <v>33400</v>
      </c>
      <c r="I72" s="18">
        <f t="shared" ref="I72:J74" si="21">I73</f>
        <v>0</v>
      </c>
      <c r="J72" s="18">
        <f t="shared" si="21"/>
        <v>0</v>
      </c>
    </row>
    <row r="73" spans="1:10" ht="38.25" x14ac:dyDescent="0.25">
      <c r="A73" s="17" t="s">
        <v>36</v>
      </c>
      <c r="B73" s="6" t="s">
        <v>22</v>
      </c>
      <c r="C73" s="6" t="s">
        <v>20</v>
      </c>
      <c r="D73" s="6" t="s">
        <v>71</v>
      </c>
      <c r="E73" s="6" t="s">
        <v>86</v>
      </c>
      <c r="F73" s="6" t="s">
        <v>37</v>
      </c>
      <c r="G73" s="6"/>
      <c r="H73" s="16">
        <f>H74</f>
        <v>33400</v>
      </c>
      <c r="I73" s="18">
        <f t="shared" si="21"/>
        <v>0</v>
      </c>
      <c r="J73" s="18">
        <f t="shared" si="21"/>
        <v>0</v>
      </c>
    </row>
    <row r="74" spans="1:10" ht="38.25" x14ac:dyDescent="0.25">
      <c r="A74" s="17" t="s">
        <v>38</v>
      </c>
      <c r="B74" s="6" t="s">
        <v>22</v>
      </c>
      <c r="C74" s="6" t="s">
        <v>20</v>
      </c>
      <c r="D74" s="6" t="s">
        <v>71</v>
      </c>
      <c r="E74" s="6" t="s">
        <v>86</v>
      </c>
      <c r="F74" s="6" t="s">
        <v>39</v>
      </c>
      <c r="G74" s="6"/>
      <c r="H74" s="16">
        <f>H75</f>
        <v>33400</v>
      </c>
      <c r="I74" s="18">
        <f t="shared" si="21"/>
        <v>0</v>
      </c>
      <c r="J74" s="18">
        <f t="shared" si="21"/>
        <v>0</v>
      </c>
    </row>
    <row r="75" spans="1:10" x14ac:dyDescent="0.25">
      <c r="A75" s="17" t="s">
        <v>40</v>
      </c>
      <c r="B75" s="6" t="s">
        <v>22</v>
      </c>
      <c r="C75" s="6" t="s">
        <v>20</v>
      </c>
      <c r="D75" s="6" t="s">
        <v>71</v>
      </c>
      <c r="E75" s="6" t="s">
        <v>86</v>
      </c>
      <c r="F75" s="6" t="s">
        <v>41</v>
      </c>
      <c r="G75" s="6"/>
      <c r="H75" s="16">
        <f>H77+H76</f>
        <v>33400</v>
      </c>
      <c r="I75" s="18">
        <f t="shared" ref="I75:J75" si="22">I77+I76</f>
        <v>0</v>
      </c>
      <c r="J75" s="18">
        <f t="shared" si="22"/>
        <v>0</v>
      </c>
    </row>
    <row r="76" spans="1:10" x14ac:dyDescent="0.25">
      <c r="A76" s="17" t="s">
        <v>42</v>
      </c>
      <c r="B76" s="6" t="s">
        <v>22</v>
      </c>
      <c r="C76" s="6" t="s">
        <v>20</v>
      </c>
      <c r="D76" s="6" t="s">
        <v>71</v>
      </c>
      <c r="E76" s="6" t="s">
        <v>86</v>
      </c>
      <c r="F76" s="6" t="s">
        <v>41</v>
      </c>
      <c r="G76" s="6" t="s">
        <v>43</v>
      </c>
      <c r="H76" s="16">
        <v>7000</v>
      </c>
      <c r="I76" s="18">
        <v>0</v>
      </c>
      <c r="J76" s="18">
        <v>0</v>
      </c>
    </row>
    <row r="77" spans="1:10" x14ac:dyDescent="0.25">
      <c r="A77" s="17" t="s">
        <v>74</v>
      </c>
      <c r="B77" s="6" t="s">
        <v>22</v>
      </c>
      <c r="C77" s="6" t="s">
        <v>20</v>
      </c>
      <c r="D77" s="6" t="s">
        <v>71</v>
      </c>
      <c r="E77" s="6" t="s">
        <v>86</v>
      </c>
      <c r="F77" s="6" t="s">
        <v>41</v>
      </c>
      <c r="G77" s="6" t="s">
        <v>75</v>
      </c>
      <c r="H77" s="16">
        <v>26400</v>
      </c>
      <c r="I77" s="18">
        <v>0</v>
      </c>
      <c r="J77" s="18">
        <v>0</v>
      </c>
    </row>
    <row r="78" spans="1:10" ht="38.25" x14ac:dyDescent="0.25">
      <c r="A78" s="20" t="s">
        <v>180</v>
      </c>
      <c r="B78" s="30" t="s">
        <v>22</v>
      </c>
      <c r="C78" s="30" t="s">
        <v>20</v>
      </c>
      <c r="D78" s="30" t="s">
        <v>71</v>
      </c>
      <c r="E78" s="30" t="s">
        <v>179</v>
      </c>
      <c r="F78" s="30" t="s">
        <v>18</v>
      </c>
      <c r="G78" s="30"/>
      <c r="H78" s="22">
        <f>H79</f>
        <v>3250</v>
      </c>
      <c r="I78" s="18">
        <f t="shared" ref="I78:J78" si="23">I79</f>
        <v>0</v>
      </c>
      <c r="J78" s="18">
        <f t="shared" si="23"/>
        <v>0</v>
      </c>
    </row>
    <row r="79" spans="1:10" ht="38.25" x14ac:dyDescent="0.25">
      <c r="A79" s="17" t="s">
        <v>36</v>
      </c>
      <c r="B79" s="30" t="s">
        <v>22</v>
      </c>
      <c r="C79" s="30" t="s">
        <v>20</v>
      </c>
      <c r="D79" s="30" t="s">
        <v>71</v>
      </c>
      <c r="E79" s="30" t="s">
        <v>179</v>
      </c>
      <c r="F79" s="30" t="s">
        <v>37</v>
      </c>
      <c r="G79" s="30"/>
      <c r="H79" s="16">
        <f>H80</f>
        <v>3250</v>
      </c>
      <c r="I79" s="18">
        <f t="shared" ref="I79:J79" si="24">I80</f>
        <v>0</v>
      </c>
      <c r="J79" s="18">
        <f t="shared" si="24"/>
        <v>0</v>
      </c>
    </row>
    <row r="80" spans="1:10" ht="38.25" x14ac:dyDescent="0.25">
      <c r="A80" s="17" t="s">
        <v>38</v>
      </c>
      <c r="B80" s="30" t="s">
        <v>22</v>
      </c>
      <c r="C80" s="30" t="s">
        <v>20</v>
      </c>
      <c r="D80" s="30" t="s">
        <v>71</v>
      </c>
      <c r="E80" s="30" t="s">
        <v>179</v>
      </c>
      <c r="F80" s="30" t="s">
        <v>39</v>
      </c>
      <c r="G80" s="30"/>
      <c r="H80" s="16">
        <f>H81</f>
        <v>3250</v>
      </c>
      <c r="I80" s="18">
        <f t="shared" ref="I80:J80" si="25">I81</f>
        <v>0</v>
      </c>
      <c r="J80" s="18">
        <f t="shared" si="25"/>
        <v>0</v>
      </c>
    </row>
    <row r="81" spans="1:10" x14ac:dyDescent="0.25">
      <c r="A81" s="17" t="s">
        <v>40</v>
      </c>
      <c r="B81" s="30" t="s">
        <v>22</v>
      </c>
      <c r="C81" s="30" t="s">
        <v>20</v>
      </c>
      <c r="D81" s="30" t="s">
        <v>71</v>
      </c>
      <c r="E81" s="30" t="s">
        <v>179</v>
      </c>
      <c r="F81" s="30" t="s">
        <v>41</v>
      </c>
      <c r="G81" s="30"/>
      <c r="H81" s="16">
        <f>H82</f>
        <v>3250</v>
      </c>
      <c r="I81" s="18">
        <f t="shared" ref="I81:J81" si="26">I82</f>
        <v>0</v>
      </c>
      <c r="J81" s="18">
        <f t="shared" si="26"/>
        <v>0</v>
      </c>
    </row>
    <row r="82" spans="1:10" x14ac:dyDescent="0.25">
      <c r="A82" s="17" t="s">
        <v>44</v>
      </c>
      <c r="B82" s="30" t="s">
        <v>22</v>
      </c>
      <c r="C82" s="30" t="s">
        <v>20</v>
      </c>
      <c r="D82" s="30" t="s">
        <v>71</v>
      </c>
      <c r="E82" s="30" t="s">
        <v>179</v>
      </c>
      <c r="F82" s="30" t="s">
        <v>41</v>
      </c>
      <c r="G82" s="30" t="s">
        <v>45</v>
      </c>
      <c r="H82" s="16">
        <f>3000+242.72+7.28</f>
        <v>3250</v>
      </c>
      <c r="I82" s="18">
        <v>0</v>
      </c>
      <c r="J82" s="18">
        <v>0</v>
      </c>
    </row>
    <row r="83" spans="1:10" ht="38.25" x14ac:dyDescent="0.25">
      <c r="A83" s="17" t="s">
        <v>87</v>
      </c>
      <c r="B83" s="6" t="s">
        <v>22</v>
      </c>
      <c r="C83" s="6" t="s">
        <v>20</v>
      </c>
      <c r="D83" s="6" t="s">
        <v>71</v>
      </c>
      <c r="E83" s="6" t="s">
        <v>88</v>
      </c>
      <c r="F83" s="6" t="s">
        <v>18</v>
      </c>
      <c r="G83" s="6"/>
      <c r="H83" s="16">
        <f>H84+H90</f>
        <v>99100</v>
      </c>
      <c r="I83" s="18">
        <f>I84+I90</f>
        <v>0</v>
      </c>
      <c r="J83" s="18">
        <f>J84+J90</f>
        <v>0</v>
      </c>
    </row>
    <row r="84" spans="1:10" ht="38.25" x14ac:dyDescent="0.25">
      <c r="A84" s="17" t="s">
        <v>36</v>
      </c>
      <c r="B84" s="6" t="s">
        <v>22</v>
      </c>
      <c r="C84" s="6" t="s">
        <v>20</v>
      </c>
      <c r="D84" s="6" t="s">
        <v>71</v>
      </c>
      <c r="E84" s="6" t="s">
        <v>88</v>
      </c>
      <c r="F84" s="6" t="s">
        <v>37</v>
      </c>
      <c r="G84" s="6"/>
      <c r="H84" s="16">
        <f>H85</f>
        <v>98300</v>
      </c>
      <c r="I84" s="18">
        <f t="shared" ref="I84:J85" si="27">I85</f>
        <v>0</v>
      </c>
      <c r="J84" s="18">
        <f t="shared" si="27"/>
        <v>0</v>
      </c>
    </row>
    <row r="85" spans="1:10" ht="38.25" x14ac:dyDescent="0.25">
      <c r="A85" s="17" t="s">
        <v>38</v>
      </c>
      <c r="B85" s="6" t="s">
        <v>22</v>
      </c>
      <c r="C85" s="6" t="s">
        <v>20</v>
      </c>
      <c r="D85" s="6" t="s">
        <v>71</v>
      </c>
      <c r="E85" s="6" t="s">
        <v>88</v>
      </c>
      <c r="F85" s="6" t="s">
        <v>39</v>
      </c>
      <c r="G85" s="6"/>
      <c r="H85" s="16">
        <f>H86</f>
        <v>98300</v>
      </c>
      <c r="I85" s="18">
        <f t="shared" si="27"/>
        <v>0</v>
      </c>
      <c r="J85" s="18">
        <f t="shared" si="27"/>
        <v>0</v>
      </c>
    </row>
    <row r="86" spans="1:10" x14ac:dyDescent="0.25">
      <c r="A86" s="17" t="s">
        <v>40</v>
      </c>
      <c r="B86" s="6" t="s">
        <v>22</v>
      </c>
      <c r="C86" s="6" t="s">
        <v>20</v>
      </c>
      <c r="D86" s="6" t="s">
        <v>71</v>
      </c>
      <c r="E86" s="6" t="s">
        <v>88</v>
      </c>
      <c r="F86" s="6" t="s">
        <v>41</v>
      </c>
      <c r="G86" s="6"/>
      <c r="H86" s="16">
        <f>H87+H88+H89</f>
        <v>98300</v>
      </c>
      <c r="I86" s="18">
        <f t="shared" ref="I86:J86" si="28">I87+I88+I89</f>
        <v>0</v>
      </c>
      <c r="J86" s="18">
        <f t="shared" si="28"/>
        <v>0</v>
      </c>
    </row>
    <row r="87" spans="1:10" x14ac:dyDescent="0.25">
      <c r="A87" s="17" t="s">
        <v>74</v>
      </c>
      <c r="B87" s="6" t="s">
        <v>22</v>
      </c>
      <c r="C87" s="6" t="s">
        <v>20</v>
      </c>
      <c r="D87" s="6" t="s">
        <v>71</v>
      </c>
      <c r="E87" s="6" t="s">
        <v>88</v>
      </c>
      <c r="F87" s="6" t="s">
        <v>41</v>
      </c>
      <c r="G87" s="6" t="s">
        <v>75</v>
      </c>
      <c r="H87" s="16">
        <v>23000</v>
      </c>
      <c r="I87" s="18">
        <v>0</v>
      </c>
      <c r="J87" s="18">
        <v>0</v>
      </c>
    </row>
    <row r="88" spans="1:10" x14ac:dyDescent="0.25">
      <c r="A88" s="20" t="s">
        <v>89</v>
      </c>
      <c r="B88" s="6" t="s">
        <v>22</v>
      </c>
      <c r="C88" s="6" t="s">
        <v>20</v>
      </c>
      <c r="D88" s="6" t="s">
        <v>71</v>
      </c>
      <c r="E88" s="6" t="s">
        <v>88</v>
      </c>
      <c r="F88" s="6" t="s">
        <v>41</v>
      </c>
      <c r="G88" s="6" t="s">
        <v>90</v>
      </c>
      <c r="H88" s="16">
        <v>5300</v>
      </c>
      <c r="I88" s="18">
        <v>0</v>
      </c>
      <c r="J88" s="18">
        <v>0</v>
      </c>
    </row>
    <row r="89" spans="1:10" ht="25.5" x14ac:dyDescent="0.25">
      <c r="A89" s="17" t="s">
        <v>46</v>
      </c>
      <c r="B89" s="6" t="s">
        <v>22</v>
      </c>
      <c r="C89" s="6" t="s">
        <v>20</v>
      </c>
      <c r="D89" s="6" t="s">
        <v>71</v>
      </c>
      <c r="E89" s="6" t="s">
        <v>88</v>
      </c>
      <c r="F89" s="6" t="s">
        <v>41</v>
      </c>
      <c r="G89" s="6" t="s">
        <v>47</v>
      </c>
      <c r="H89" s="16">
        <v>70000</v>
      </c>
      <c r="I89" s="18">
        <v>0</v>
      </c>
      <c r="J89" s="18">
        <v>0</v>
      </c>
    </row>
    <row r="90" spans="1:10" x14ac:dyDescent="0.25">
      <c r="A90" s="17" t="s">
        <v>50</v>
      </c>
      <c r="B90" s="6" t="s">
        <v>22</v>
      </c>
      <c r="C90" s="6" t="s">
        <v>20</v>
      </c>
      <c r="D90" s="6" t="s">
        <v>71</v>
      </c>
      <c r="E90" s="6" t="s">
        <v>88</v>
      </c>
      <c r="F90" s="6" t="s">
        <v>51</v>
      </c>
      <c r="G90" s="6"/>
      <c r="H90" s="16">
        <f>H91</f>
        <v>800</v>
      </c>
      <c r="I90" s="18">
        <f t="shared" ref="I90:J91" si="29">I91</f>
        <v>0</v>
      </c>
      <c r="J90" s="18">
        <f t="shared" si="29"/>
        <v>0</v>
      </c>
    </row>
    <row r="91" spans="1:10" x14ac:dyDescent="0.25">
      <c r="A91" s="17" t="s">
        <v>52</v>
      </c>
      <c r="B91" s="6" t="s">
        <v>22</v>
      </c>
      <c r="C91" s="6" t="s">
        <v>20</v>
      </c>
      <c r="D91" s="6" t="s">
        <v>71</v>
      </c>
      <c r="E91" s="6" t="s">
        <v>88</v>
      </c>
      <c r="F91" s="6" t="s">
        <v>53</v>
      </c>
      <c r="G91" s="6"/>
      <c r="H91" s="16">
        <f>H92</f>
        <v>800</v>
      </c>
      <c r="I91" s="18">
        <f t="shared" si="29"/>
        <v>0</v>
      </c>
      <c r="J91" s="18">
        <f t="shared" si="29"/>
        <v>0</v>
      </c>
    </row>
    <row r="92" spans="1:10" x14ac:dyDescent="0.25">
      <c r="A92" s="17" t="s">
        <v>91</v>
      </c>
      <c r="B92" s="6" t="s">
        <v>22</v>
      </c>
      <c r="C92" s="6" t="s">
        <v>20</v>
      </c>
      <c r="D92" s="6" t="s">
        <v>71</v>
      </c>
      <c r="E92" s="6" t="s">
        <v>88</v>
      </c>
      <c r="F92" s="6" t="s">
        <v>92</v>
      </c>
      <c r="G92" s="6"/>
      <c r="H92" s="16">
        <v>800</v>
      </c>
      <c r="I92" s="18">
        <v>0</v>
      </c>
      <c r="J92" s="18">
        <v>0</v>
      </c>
    </row>
    <row r="93" spans="1:10" ht="25.5" x14ac:dyDescent="0.25">
      <c r="A93" s="17" t="s">
        <v>93</v>
      </c>
      <c r="B93" s="6" t="s">
        <v>22</v>
      </c>
      <c r="C93" s="6" t="s">
        <v>20</v>
      </c>
      <c r="D93" s="6" t="s">
        <v>71</v>
      </c>
      <c r="E93" s="6" t="s">
        <v>94</v>
      </c>
      <c r="F93" s="6" t="s">
        <v>18</v>
      </c>
      <c r="G93" s="6"/>
      <c r="H93" s="16">
        <f t="shared" ref="H93:J96" si="30">H94</f>
        <v>1000</v>
      </c>
      <c r="I93" s="16">
        <f t="shared" si="30"/>
        <v>1000</v>
      </c>
      <c r="J93" s="16">
        <f t="shared" si="30"/>
        <v>1000</v>
      </c>
    </row>
    <row r="94" spans="1:10" ht="38.25" x14ac:dyDescent="0.25">
      <c r="A94" s="17" t="s">
        <v>36</v>
      </c>
      <c r="B94" s="6" t="s">
        <v>22</v>
      </c>
      <c r="C94" s="6" t="s">
        <v>20</v>
      </c>
      <c r="D94" s="6" t="s">
        <v>71</v>
      </c>
      <c r="E94" s="6" t="s">
        <v>94</v>
      </c>
      <c r="F94" s="6" t="s">
        <v>37</v>
      </c>
      <c r="G94" s="6"/>
      <c r="H94" s="16">
        <f t="shared" si="30"/>
        <v>1000</v>
      </c>
      <c r="I94" s="16">
        <f t="shared" si="30"/>
        <v>1000</v>
      </c>
      <c r="J94" s="16">
        <f t="shared" si="30"/>
        <v>1000</v>
      </c>
    </row>
    <row r="95" spans="1:10" ht="38.25" x14ac:dyDescent="0.25">
      <c r="A95" s="17" t="s">
        <v>38</v>
      </c>
      <c r="B95" s="6" t="s">
        <v>22</v>
      </c>
      <c r="C95" s="6" t="s">
        <v>20</v>
      </c>
      <c r="D95" s="6" t="s">
        <v>71</v>
      </c>
      <c r="E95" s="6" t="s">
        <v>94</v>
      </c>
      <c r="F95" s="6" t="s">
        <v>39</v>
      </c>
      <c r="G95" s="6"/>
      <c r="H95" s="16">
        <f t="shared" si="30"/>
        <v>1000</v>
      </c>
      <c r="I95" s="16">
        <f t="shared" si="30"/>
        <v>1000</v>
      </c>
      <c r="J95" s="16">
        <f t="shared" si="30"/>
        <v>1000</v>
      </c>
    </row>
    <row r="96" spans="1:10" x14ac:dyDescent="0.25">
      <c r="A96" s="17" t="s">
        <v>40</v>
      </c>
      <c r="B96" s="6" t="s">
        <v>22</v>
      </c>
      <c r="C96" s="6" t="s">
        <v>20</v>
      </c>
      <c r="D96" s="6" t="s">
        <v>71</v>
      </c>
      <c r="E96" s="6" t="s">
        <v>94</v>
      </c>
      <c r="F96" s="6" t="s">
        <v>41</v>
      </c>
      <c r="G96" s="6"/>
      <c r="H96" s="16">
        <f t="shared" si="30"/>
        <v>1000</v>
      </c>
      <c r="I96" s="16">
        <f t="shared" si="30"/>
        <v>1000</v>
      </c>
      <c r="J96" s="16">
        <f t="shared" si="30"/>
        <v>1000</v>
      </c>
    </row>
    <row r="97" spans="1:10" ht="25.5" x14ac:dyDescent="0.25">
      <c r="A97" s="17" t="s">
        <v>46</v>
      </c>
      <c r="B97" s="6" t="s">
        <v>22</v>
      </c>
      <c r="C97" s="6" t="s">
        <v>20</v>
      </c>
      <c r="D97" s="6" t="s">
        <v>71</v>
      </c>
      <c r="E97" s="6" t="s">
        <v>94</v>
      </c>
      <c r="F97" s="6" t="s">
        <v>41</v>
      </c>
      <c r="G97" s="6" t="s">
        <v>47</v>
      </c>
      <c r="H97" s="16">
        <v>1000</v>
      </c>
      <c r="I97" s="16">
        <v>1000</v>
      </c>
      <c r="J97" s="16">
        <v>1000</v>
      </c>
    </row>
    <row r="98" spans="1:10" ht="89.25" x14ac:dyDescent="0.25">
      <c r="A98" s="17" t="s">
        <v>95</v>
      </c>
      <c r="B98" s="6" t="s">
        <v>22</v>
      </c>
      <c r="C98" s="6" t="s">
        <v>20</v>
      </c>
      <c r="D98" s="6" t="s">
        <v>71</v>
      </c>
      <c r="E98" s="6" t="s">
        <v>96</v>
      </c>
      <c r="F98" s="6" t="s">
        <v>18</v>
      </c>
      <c r="G98" s="6"/>
      <c r="H98" s="16">
        <f>H99</f>
        <v>344.46</v>
      </c>
      <c r="I98" s="18">
        <f t="shared" ref="I98:J101" si="31">I99</f>
        <v>0</v>
      </c>
      <c r="J98" s="18">
        <f t="shared" si="31"/>
        <v>0</v>
      </c>
    </row>
    <row r="99" spans="1:10" ht="38.25" x14ac:dyDescent="0.25">
      <c r="A99" s="17" t="s">
        <v>36</v>
      </c>
      <c r="B99" s="6" t="s">
        <v>22</v>
      </c>
      <c r="C99" s="6" t="s">
        <v>20</v>
      </c>
      <c r="D99" s="6" t="s">
        <v>71</v>
      </c>
      <c r="E99" s="6" t="s">
        <v>96</v>
      </c>
      <c r="F99" s="6" t="s">
        <v>37</v>
      </c>
      <c r="G99" s="6"/>
      <c r="H99" s="16">
        <f>H100</f>
        <v>344.46</v>
      </c>
      <c r="I99" s="18">
        <f t="shared" si="31"/>
        <v>0</v>
      </c>
      <c r="J99" s="18">
        <f t="shared" si="31"/>
        <v>0</v>
      </c>
    </row>
    <row r="100" spans="1:10" ht="38.25" x14ac:dyDescent="0.25">
      <c r="A100" s="17" t="s">
        <v>38</v>
      </c>
      <c r="B100" s="6" t="s">
        <v>22</v>
      </c>
      <c r="C100" s="6" t="s">
        <v>20</v>
      </c>
      <c r="D100" s="6" t="s">
        <v>71</v>
      </c>
      <c r="E100" s="6" t="s">
        <v>96</v>
      </c>
      <c r="F100" s="6" t="s">
        <v>39</v>
      </c>
      <c r="G100" s="6"/>
      <c r="H100" s="16">
        <f>H101</f>
        <v>344.46</v>
      </c>
      <c r="I100" s="18">
        <f t="shared" si="31"/>
        <v>0</v>
      </c>
      <c r="J100" s="18">
        <f t="shared" si="31"/>
        <v>0</v>
      </c>
    </row>
    <row r="101" spans="1:10" x14ac:dyDescent="0.25">
      <c r="A101" s="17" t="s">
        <v>40</v>
      </c>
      <c r="B101" s="6" t="s">
        <v>22</v>
      </c>
      <c r="C101" s="6" t="s">
        <v>20</v>
      </c>
      <c r="D101" s="6" t="s">
        <v>71</v>
      </c>
      <c r="E101" s="6" t="s">
        <v>96</v>
      </c>
      <c r="F101" s="6" t="s">
        <v>41</v>
      </c>
      <c r="G101" s="6"/>
      <c r="H101" s="16">
        <f>H102</f>
        <v>344.46</v>
      </c>
      <c r="I101" s="18">
        <f t="shared" si="31"/>
        <v>0</v>
      </c>
      <c r="J101" s="18">
        <f t="shared" si="31"/>
        <v>0</v>
      </c>
    </row>
    <row r="102" spans="1:10" ht="25.5" x14ac:dyDescent="0.25">
      <c r="A102" s="17" t="s">
        <v>46</v>
      </c>
      <c r="B102" s="6" t="s">
        <v>22</v>
      </c>
      <c r="C102" s="6" t="s">
        <v>20</v>
      </c>
      <c r="D102" s="6" t="s">
        <v>71</v>
      </c>
      <c r="E102" s="6" t="s">
        <v>96</v>
      </c>
      <c r="F102" s="6" t="s">
        <v>41</v>
      </c>
      <c r="G102" s="6" t="s">
        <v>47</v>
      </c>
      <c r="H102" s="16">
        <v>344.46</v>
      </c>
      <c r="I102" s="18">
        <v>0</v>
      </c>
      <c r="J102" s="18">
        <v>0</v>
      </c>
    </row>
    <row r="103" spans="1:10" ht="153" x14ac:dyDescent="0.25">
      <c r="A103" s="17" t="s">
        <v>97</v>
      </c>
      <c r="B103" s="6" t="s">
        <v>22</v>
      </c>
      <c r="C103" s="6" t="s">
        <v>20</v>
      </c>
      <c r="D103" s="6" t="s">
        <v>71</v>
      </c>
      <c r="E103" s="6" t="s">
        <v>98</v>
      </c>
      <c r="F103" s="6" t="s">
        <v>18</v>
      </c>
      <c r="G103" s="6"/>
      <c r="H103" s="16">
        <f>H104</f>
        <v>1450.31</v>
      </c>
      <c r="I103" s="18">
        <f t="shared" ref="I103:J118" si="32">I104</f>
        <v>0</v>
      </c>
      <c r="J103" s="18">
        <f t="shared" si="32"/>
        <v>0</v>
      </c>
    </row>
    <row r="104" spans="1:10" ht="38.25" x14ac:dyDescent="0.25">
      <c r="A104" s="17" t="s">
        <v>36</v>
      </c>
      <c r="B104" s="6" t="s">
        <v>22</v>
      </c>
      <c r="C104" s="6" t="s">
        <v>20</v>
      </c>
      <c r="D104" s="6" t="s">
        <v>71</v>
      </c>
      <c r="E104" s="6" t="s">
        <v>98</v>
      </c>
      <c r="F104" s="6" t="s">
        <v>37</v>
      </c>
      <c r="G104" s="6"/>
      <c r="H104" s="16">
        <f>H105</f>
        <v>1450.31</v>
      </c>
      <c r="I104" s="18">
        <f t="shared" si="32"/>
        <v>0</v>
      </c>
      <c r="J104" s="18">
        <f t="shared" si="32"/>
        <v>0</v>
      </c>
    </row>
    <row r="105" spans="1:10" ht="38.25" x14ac:dyDescent="0.25">
      <c r="A105" s="17" t="s">
        <v>38</v>
      </c>
      <c r="B105" s="6" t="s">
        <v>22</v>
      </c>
      <c r="C105" s="6" t="s">
        <v>20</v>
      </c>
      <c r="D105" s="6" t="s">
        <v>71</v>
      </c>
      <c r="E105" s="6" t="s">
        <v>98</v>
      </c>
      <c r="F105" s="6" t="s">
        <v>39</v>
      </c>
      <c r="G105" s="6"/>
      <c r="H105" s="16">
        <f>H106</f>
        <v>1450.31</v>
      </c>
      <c r="I105" s="18">
        <f t="shared" si="32"/>
        <v>0</v>
      </c>
      <c r="J105" s="18">
        <f t="shared" si="32"/>
        <v>0</v>
      </c>
    </row>
    <row r="106" spans="1:10" x14ac:dyDescent="0.25">
      <c r="A106" s="17" t="s">
        <v>40</v>
      </c>
      <c r="B106" s="6" t="s">
        <v>22</v>
      </c>
      <c r="C106" s="6" t="s">
        <v>20</v>
      </c>
      <c r="D106" s="6" t="s">
        <v>71</v>
      </c>
      <c r="E106" s="6" t="s">
        <v>98</v>
      </c>
      <c r="F106" s="6" t="s">
        <v>41</v>
      </c>
      <c r="G106" s="6"/>
      <c r="H106" s="16">
        <f>H107</f>
        <v>1450.31</v>
      </c>
      <c r="I106" s="18">
        <f t="shared" si="32"/>
        <v>0</v>
      </c>
      <c r="J106" s="18">
        <f t="shared" si="32"/>
        <v>0</v>
      </c>
    </row>
    <row r="107" spans="1:10" ht="25.5" x14ac:dyDescent="0.25">
      <c r="A107" s="17" t="s">
        <v>46</v>
      </c>
      <c r="B107" s="6" t="s">
        <v>22</v>
      </c>
      <c r="C107" s="6" t="s">
        <v>20</v>
      </c>
      <c r="D107" s="6" t="s">
        <v>71</v>
      </c>
      <c r="E107" s="6" t="s">
        <v>98</v>
      </c>
      <c r="F107" s="6" t="s">
        <v>41</v>
      </c>
      <c r="G107" s="6" t="s">
        <v>47</v>
      </c>
      <c r="H107" s="16">
        <v>1450.31</v>
      </c>
      <c r="I107" s="18">
        <v>0</v>
      </c>
      <c r="J107" s="18">
        <v>0</v>
      </c>
    </row>
    <row r="108" spans="1:10" ht="38.25" x14ac:dyDescent="0.25">
      <c r="A108" s="17" t="s">
        <v>99</v>
      </c>
      <c r="B108" s="6" t="s">
        <v>22</v>
      </c>
      <c r="C108" s="6" t="s">
        <v>20</v>
      </c>
      <c r="D108" s="6" t="s">
        <v>71</v>
      </c>
      <c r="E108" s="6" t="s">
        <v>100</v>
      </c>
      <c r="F108" s="6" t="s">
        <v>18</v>
      </c>
      <c r="G108" s="6"/>
      <c r="H108" s="16">
        <f>H109</f>
        <v>344.46</v>
      </c>
      <c r="I108" s="18">
        <f t="shared" si="32"/>
        <v>0</v>
      </c>
      <c r="J108" s="18">
        <f t="shared" si="32"/>
        <v>0</v>
      </c>
    </row>
    <row r="109" spans="1:10" ht="38.25" x14ac:dyDescent="0.25">
      <c r="A109" s="17" t="s">
        <v>36</v>
      </c>
      <c r="B109" s="6" t="s">
        <v>22</v>
      </c>
      <c r="C109" s="6" t="s">
        <v>20</v>
      </c>
      <c r="D109" s="6" t="s">
        <v>71</v>
      </c>
      <c r="E109" s="6" t="s">
        <v>100</v>
      </c>
      <c r="F109" s="6" t="s">
        <v>37</v>
      </c>
      <c r="G109" s="6"/>
      <c r="H109" s="16">
        <f>H110</f>
        <v>344.46</v>
      </c>
      <c r="I109" s="18">
        <f t="shared" si="32"/>
        <v>0</v>
      </c>
      <c r="J109" s="18">
        <f t="shared" si="32"/>
        <v>0</v>
      </c>
    </row>
    <row r="110" spans="1:10" ht="38.25" x14ac:dyDescent="0.25">
      <c r="A110" s="17" t="s">
        <v>38</v>
      </c>
      <c r="B110" s="6" t="s">
        <v>22</v>
      </c>
      <c r="C110" s="6" t="s">
        <v>20</v>
      </c>
      <c r="D110" s="6" t="s">
        <v>71</v>
      </c>
      <c r="E110" s="6" t="s">
        <v>100</v>
      </c>
      <c r="F110" s="6" t="s">
        <v>39</v>
      </c>
      <c r="G110" s="6"/>
      <c r="H110" s="16">
        <f>H111</f>
        <v>344.46</v>
      </c>
      <c r="I110" s="18">
        <f t="shared" si="32"/>
        <v>0</v>
      </c>
      <c r="J110" s="18">
        <f t="shared" si="32"/>
        <v>0</v>
      </c>
    </row>
    <row r="111" spans="1:10" x14ac:dyDescent="0.25">
      <c r="A111" s="17" t="s">
        <v>40</v>
      </c>
      <c r="B111" s="6" t="s">
        <v>22</v>
      </c>
      <c r="C111" s="6" t="s">
        <v>20</v>
      </c>
      <c r="D111" s="6" t="s">
        <v>71</v>
      </c>
      <c r="E111" s="6" t="s">
        <v>100</v>
      </c>
      <c r="F111" s="6" t="s">
        <v>41</v>
      </c>
      <c r="G111" s="6"/>
      <c r="H111" s="16">
        <f>H112</f>
        <v>344.46</v>
      </c>
      <c r="I111" s="18">
        <f t="shared" si="32"/>
        <v>0</v>
      </c>
      <c r="J111" s="18">
        <f t="shared" si="32"/>
        <v>0</v>
      </c>
    </row>
    <row r="112" spans="1:10" ht="25.5" x14ac:dyDescent="0.25">
      <c r="A112" s="17" t="s">
        <v>46</v>
      </c>
      <c r="B112" s="6" t="s">
        <v>22</v>
      </c>
      <c r="C112" s="6" t="s">
        <v>20</v>
      </c>
      <c r="D112" s="6" t="s">
        <v>71</v>
      </c>
      <c r="E112" s="6" t="s">
        <v>100</v>
      </c>
      <c r="F112" s="6" t="s">
        <v>41</v>
      </c>
      <c r="G112" s="6" t="s">
        <v>47</v>
      </c>
      <c r="H112" s="16">
        <v>344.46</v>
      </c>
      <c r="I112" s="18">
        <v>0</v>
      </c>
      <c r="J112" s="18">
        <v>0</v>
      </c>
    </row>
    <row r="113" spans="1:10" ht="63.75" x14ac:dyDescent="0.25">
      <c r="A113" s="17" t="s">
        <v>101</v>
      </c>
      <c r="B113" s="6" t="s">
        <v>22</v>
      </c>
      <c r="C113" s="6" t="s">
        <v>20</v>
      </c>
      <c r="D113" s="6" t="s">
        <v>71</v>
      </c>
      <c r="E113" s="6" t="s">
        <v>102</v>
      </c>
      <c r="F113" s="6" t="s">
        <v>18</v>
      </c>
      <c r="G113" s="6"/>
      <c r="H113" s="16">
        <f>H114</f>
        <v>344.46</v>
      </c>
      <c r="I113" s="18">
        <f t="shared" si="32"/>
        <v>0</v>
      </c>
      <c r="J113" s="18">
        <f t="shared" si="32"/>
        <v>0</v>
      </c>
    </row>
    <row r="114" spans="1:10" ht="38.25" x14ac:dyDescent="0.25">
      <c r="A114" s="17" t="s">
        <v>36</v>
      </c>
      <c r="B114" s="6" t="s">
        <v>22</v>
      </c>
      <c r="C114" s="6" t="s">
        <v>20</v>
      </c>
      <c r="D114" s="6" t="s">
        <v>71</v>
      </c>
      <c r="E114" s="6" t="s">
        <v>102</v>
      </c>
      <c r="F114" s="6" t="s">
        <v>37</v>
      </c>
      <c r="G114" s="6"/>
      <c r="H114" s="16">
        <f>H115</f>
        <v>344.46</v>
      </c>
      <c r="I114" s="18">
        <f t="shared" si="32"/>
        <v>0</v>
      </c>
      <c r="J114" s="18">
        <f t="shared" si="32"/>
        <v>0</v>
      </c>
    </row>
    <row r="115" spans="1:10" ht="38.25" x14ac:dyDescent="0.25">
      <c r="A115" s="17" t="s">
        <v>38</v>
      </c>
      <c r="B115" s="6" t="s">
        <v>22</v>
      </c>
      <c r="C115" s="6" t="s">
        <v>20</v>
      </c>
      <c r="D115" s="6" t="s">
        <v>71</v>
      </c>
      <c r="E115" s="6" t="s">
        <v>102</v>
      </c>
      <c r="F115" s="6" t="s">
        <v>39</v>
      </c>
      <c r="G115" s="6"/>
      <c r="H115" s="16">
        <f>H116</f>
        <v>344.46</v>
      </c>
      <c r="I115" s="18">
        <f t="shared" si="32"/>
        <v>0</v>
      </c>
      <c r="J115" s="18">
        <f t="shared" si="32"/>
        <v>0</v>
      </c>
    </row>
    <row r="116" spans="1:10" x14ac:dyDescent="0.25">
      <c r="A116" s="17" t="s">
        <v>40</v>
      </c>
      <c r="B116" s="6" t="s">
        <v>22</v>
      </c>
      <c r="C116" s="6" t="s">
        <v>20</v>
      </c>
      <c r="D116" s="6" t="s">
        <v>71</v>
      </c>
      <c r="E116" s="6" t="s">
        <v>102</v>
      </c>
      <c r="F116" s="6" t="s">
        <v>41</v>
      </c>
      <c r="G116" s="6"/>
      <c r="H116" s="16">
        <f>H117</f>
        <v>344.46</v>
      </c>
      <c r="I116" s="18">
        <f t="shared" si="32"/>
        <v>0</v>
      </c>
      <c r="J116" s="18">
        <f t="shared" si="32"/>
        <v>0</v>
      </c>
    </row>
    <row r="117" spans="1:10" ht="25.5" x14ac:dyDescent="0.25">
      <c r="A117" s="17" t="s">
        <v>46</v>
      </c>
      <c r="B117" s="6" t="s">
        <v>22</v>
      </c>
      <c r="C117" s="6" t="s">
        <v>20</v>
      </c>
      <c r="D117" s="6" t="s">
        <v>71</v>
      </c>
      <c r="E117" s="6" t="s">
        <v>102</v>
      </c>
      <c r="F117" s="6" t="s">
        <v>41</v>
      </c>
      <c r="G117" s="6" t="s">
        <v>47</v>
      </c>
      <c r="H117" s="16">
        <v>344.46</v>
      </c>
      <c r="I117" s="18">
        <v>0</v>
      </c>
      <c r="J117" s="18">
        <v>0</v>
      </c>
    </row>
    <row r="118" spans="1:10" ht="89.25" x14ac:dyDescent="0.25">
      <c r="A118" s="17" t="s">
        <v>103</v>
      </c>
      <c r="B118" s="6" t="s">
        <v>22</v>
      </c>
      <c r="C118" s="6" t="s">
        <v>20</v>
      </c>
      <c r="D118" s="6" t="s">
        <v>71</v>
      </c>
      <c r="E118" s="6" t="s">
        <v>104</v>
      </c>
      <c r="F118" s="6" t="s">
        <v>18</v>
      </c>
      <c r="G118" s="6"/>
      <c r="H118" s="16">
        <f>H119</f>
        <v>344.46</v>
      </c>
      <c r="I118" s="18">
        <f t="shared" si="32"/>
        <v>0</v>
      </c>
      <c r="J118" s="18">
        <f t="shared" si="32"/>
        <v>0</v>
      </c>
    </row>
    <row r="119" spans="1:10" ht="38.25" x14ac:dyDescent="0.25">
      <c r="A119" s="17" t="s">
        <v>36</v>
      </c>
      <c r="B119" s="6" t="s">
        <v>22</v>
      </c>
      <c r="C119" s="6" t="s">
        <v>20</v>
      </c>
      <c r="D119" s="6" t="s">
        <v>71</v>
      </c>
      <c r="E119" s="6" t="s">
        <v>104</v>
      </c>
      <c r="F119" s="6" t="s">
        <v>37</v>
      </c>
      <c r="G119" s="6"/>
      <c r="H119" s="16">
        <f>H120</f>
        <v>344.46</v>
      </c>
      <c r="I119" s="18">
        <f t="shared" ref="I119:J126" si="33">I120</f>
        <v>0</v>
      </c>
      <c r="J119" s="18">
        <f t="shared" si="33"/>
        <v>0</v>
      </c>
    </row>
    <row r="120" spans="1:10" ht="38.25" x14ac:dyDescent="0.25">
      <c r="A120" s="17" t="s">
        <v>38</v>
      </c>
      <c r="B120" s="6" t="s">
        <v>22</v>
      </c>
      <c r="C120" s="6" t="s">
        <v>20</v>
      </c>
      <c r="D120" s="6" t="s">
        <v>71</v>
      </c>
      <c r="E120" s="6" t="s">
        <v>104</v>
      </c>
      <c r="F120" s="6" t="s">
        <v>39</v>
      </c>
      <c r="G120" s="6"/>
      <c r="H120" s="16">
        <f>H121</f>
        <v>344.46</v>
      </c>
      <c r="I120" s="18">
        <f t="shared" si="33"/>
        <v>0</v>
      </c>
      <c r="J120" s="18">
        <f t="shared" si="33"/>
        <v>0</v>
      </c>
    </row>
    <row r="121" spans="1:10" x14ac:dyDescent="0.25">
      <c r="A121" s="17" t="s">
        <v>40</v>
      </c>
      <c r="B121" s="6" t="s">
        <v>22</v>
      </c>
      <c r="C121" s="6" t="s">
        <v>20</v>
      </c>
      <c r="D121" s="6" t="s">
        <v>71</v>
      </c>
      <c r="E121" s="6" t="s">
        <v>104</v>
      </c>
      <c r="F121" s="6" t="s">
        <v>41</v>
      </c>
      <c r="G121" s="6"/>
      <c r="H121" s="16">
        <f>H122</f>
        <v>344.46</v>
      </c>
      <c r="I121" s="18">
        <f t="shared" si="33"/>
        <v>0</v>
      </c>
      <c r="J121" s="18">
        <f t="shared" si="33"/>
        <v>0</v>
      </c>
    </row>
    <row r="122" spans="1:10" ht="25.5" x14ac:dyDescent="0.25">
      <c r="A122" s="17" t="s">
        <v>46</v>
      </c>
      <c r="B122" s="6" t="s">
        <v>22</v>
      </c>
      <c r="C122" s="6" t="s">
        <v>20</v>
      </c>
      <c r="D122" s="6" t="s">
        <v>71</v>
      </c>
      <c r="E122" s="6" t="s">
        <v>104</v>
      </c>
      <c r="F122" s="6" t="s">
        <v>41</v>
      </c>
      <c r="G122" s="6" t="s">
        <v>47</v>
      </c>
      <c r="H122" s="16">
        <v>344.46</v>
      </c>
      <c r="I122" s="18">
        <v>0</v>
      </c>
      <c r="J122" s="18">
        <v>0</v>
      </c>
    </row>
    <row r="123" spans="1:10" ht="76.5" x14ac:dyDescent="0.25">
      <c r="A123" s="17" t="s">
        <v>105</v>
      </c>
      <c r="B123" s="6" t="s">
        <v>22</v>
      </c>
      <c r="C123" s="6" t="s">
        <v>20</v>
      </c>
      <c r="D123" s="6" t="s">
        <v>71</v>
      </c>
      <c r="E123" s="6" t="s">
        <v>106</v>
      </c>
      <c r="F123" s="6" t="s">
        <v>18</v>
      </c>
      <c r="G123" s="6"/>
      <c r="H123" s="16">
        <f>H124</f>
        <v>344.46</v>
      </c>
      <c r="I123" s="18">
        <f t="shared" ref="I123:J123" si="34">I124</f>
        <v>0</v>
      </c>
      <c r="J123" s="18">
        <f t="shared" si="34"/>
        <v>0</v>
      </c>
    </row>
    <row r="124" spans="1:10" ht="38.25" x14ac:dyDescent="0.25">
      <c r="A124" s="17" t="s">
        <v>36</v>
      </c>
      <c r="B124" s="6" t="s">
        <v>22</v>
      </c>
      <c r="C124" s="6" t="s">
        <v>20</v>
      </c>
      <c r="D124" s="6" t="s">
        <v>71</v>
      </c>
      <c r="E124" s="6" t="s">
        <v>106</v>
      </c>
      <c r="F124" s="6" t="s">
        <v>37</v>
      </c>
      <c r="G124" s="6"/>
      <c r="H124" s="16">
        <f>H125</f>
        <v>344.46</v>
      </c>
      <c r="I124" s="18">
        <f t="shared" si="33"/>
        <v>0</v>
      </c>
      <c r="J124" s="18">
        <f t="shared" si="33"/>
        <v>0</v>
      </c>
    </row>
    <row r="125" spans="1:10" ht="38.25" x14ac:dyDescent="0.25">
      <c r="A125" s="17" t="s">
        <v>38</v>
      </c>
      <c r="B125" s="6" t="s">
        <v>22</v>
      </c>
      <c r="C125" s="6" t="s">
        <v>20</v>
      </c>
      <c r="D125" s="6" t="s">
        <v>71</v>
      </c>
      <c r="E125" s="6" t="s">
        <v>106</v>
      </c>
      <c r="F125" s="6" t="s">
        <v>39</v>
      </c>
      <c r="G125" s="6"/>
      <c r="H125" s="16">
        <f>H126</f>
        <v>344.46</v>
      </c>
      <c r="I125" s="18">
        <f t="shared" si="33"/>
        <v>0</v>
      </c>
      <c r="J125" s="18">
        <f t="shared" si="33"/>
        <v>0</v>
      </c>
    </row>
    <row r="126" spans="1:10" x14ac:dyDescent="0.25">
      <c r="A126" s="17" t="s">
        <v>40</v>
      </c>
      <c r="B126" s="6" t="s">
        <v>22</v>
      </c>
      <c r="C126" s="6" t="s">
        <v>20</v>
      </c>
      <c r="D126" s="6" t="s">
        <v>71</v>
      </c>
      <c r="E126" s="6" t="s">
        <v>106</v>
      </c>
      <c r="F126" s="6" t="s">
        <v>41</v>
      </c>
      <c r="G126" s="6"/>
      <c r="H126" s="16">
        <f>H127</f>
        <v>344.46</v>
      </c>
      <c r="I126" s="18">
        <f t="shared" si="33"/>
        <v>0</v>
      </c>
      <c r="J126" s="18">
        <f t="shared" si="33"/>
        <v>0</v>
      </c>
    </row>
    <row r="127" spans="1:10" ht="25.5" x14ac:dyDescent="0.25">
      <c r="A127" s="17" t="s">
        <v>46</v>
      </c>
      <c r="B127" s="6" t="s">
        <v>22</v>
      </c>
      <c r="C127" s="6" t="s">
        <v>20</v>
      </c>
      <c r="D127" s="6" t="s">
        <v>71</v>
      </c>
      <c r="E127" s="6" t="s">
        <v>106</v>
      </c>
      <c r="F127" s="6" t="s">
        <v>41</v>
      </c>
      <c r="G127" s="6" t="s">
        <v>47</v>
      </c>
      <c r="H127" s="16">
        <v>344.46</v>
      </c>
      <c r="I127" s="18">
        <v>0</v>
      </c>
      <c r="J127" s="18">
        <v>0</v>
      </c>
    </row>
    <row r="128" spans="1:10" ht="38.25" x14ac:dyDescent="0.25">
      <c r="A128" s="17" t="s">
        <v>107</v>
      </c>
      <c r="B128" s="6" t="s">
        <v>22</v>
      </c>
      <c r="C128" s="6" t="s">
        <v>20</v>
      </c>
      <c r="D128" s="6" t="s">
        <v>71</v>
      </c>
      <c r="E128" s="6" t="s">
        <v>108</v>
      </c>
      <c r="F128" s="6" t="s">
        <v>18</v>
      </c>
      <c r="G128" s="6"/>
      <c r="H128" s="16">
        <f>H129</f>
        <v>344.46</v>
      </c>
      <c r="I128" s="18">
        <f t="shared" ref="I128:J131" si="35">I129</f>
        <v>0</v>
      </c>
      <c r="J128" s="18">
        <f t="shared" si="35"/>
        <v>0</v>
      </c>
    </row>
    <row r="129" spans="1:10" ht="38.25" x14ac:dyDescent="0.25">
      <c r="A129" s="17" t="s">
        <v>36</v>
      </c>
      <c r="B129" s="6" t="s">
        <v>22</v>
      </c>
      <c r="C129" s="6" t="s">
        <v>20</v>
      </c>
      <c r="D129" s="6" t="s">
        <v>71</v>
      </c>
      <c r="E129" s="6" t="s">
        <v>108</v>
      </c>
      <c r="F129" s="6" t="s">
        <v>37</v>
      </c>
      <c r="G129" s="6"/>
      <c r="H129" s="16">
        <f>H130</f>
        <v>344.46</v>
      </c>
      <c r="I129" s="18">
        <f t="shared" si="35"/>
        <v>0</v>
      </c>
      <c r="J129" s="18">
        <f t="shared" si="35"/>
        <v>0</v>
      </c>
    </row>
    <row r="130" spans="1:10" ht="38.25" x14ac:dyDescent="0.25">
      <c r="A130" s="17" t="s">
        <v>38</v>
      </c>
      <c r="B130" s="6" t="s">
        <v>22</v>
      </c>
      <c r="C130" s="6" t="s">
        <v>20</v>
      </c>
      <c r="D130" s="6" t="s">
        <v>71</v>
      </c>
      <c r="E130" s="6" t="s">
        <v>108</v>
      </c>
      <c r="F130" s="6" t="s">
        <v>39</v>
      </c>
      <c r="G130" s="6"/>
      <c r="H130" s="16">
        <f>H131</f>
        <v>344.46</v>
      </c>
      <c r="I130" s="18">
        <f t="shared" si="35"/>
        <v>0</v>
      </c>
      <c r="J130" s="18">
        <f t="shared" si="35"/>
        <v>0</v>
      </c>
    </row>
    <row r="131" spans="1:10" x14ac:dyDescent="0.25">
      <c r="A131" s="17" t="s">
        <v>40</v>
      </c>
      <c r="B131" s="6" t="s">
        <v>22</v>
      </c>
      <c r="C131" s="6" t="s">
        <v>20</v>
      </c>
      <c r="D131" s="6" t="s">
        <v>71</v>
      </c>
      <c r="E131" s="6" t="s">
        <v>108</v>
      </c>
      <c r="F131" s="6" t="s">
        <v>41</v>
      </c>
      <c r="G131" s="6"/>
      <c r="H131" s="16">
        <f>H132</f>
        <v>344.46</v>
      </c>
      <c r="I131" s="18">
        <f t="shared" si="35"/>
        <v>0</v>
      </c>
      <c r="J131" s="18">
        <f t="shared" si="35"/>
        <v>0</v>
      </c>
    </row>
    <row r="132" spans="1:10" ht="25.5" x14ac:dyDescent="0.25">
      <c r="A132" s="17" t="s">
        <v>46</v>
      </c>
      <c r="B132" s="6" t="s">
        <v>22</v>
      </c>
      <c r="C132" s="6" t="s">
        <v>20</v>
      </c>
      <c r="D132" s="6" t="s">
        <v>71</v>
      </c>
      <c r="E132" s="6" t="s">
        <v>108</v>
      </c>
      <c r="F132" s="6" t="s">
        <v>41</v>
      </c>
      <c r="G132" s="6" t="s">
        <v>47</v>
      </c>
      <c r="H132" s="16">
        <v>344.46</v>
      </c>
      <c r="I132" s="18">
        <v>0</v>
      </c>
      <c r="J132" s="18">
        <v>0</v>
      </c>
    </row>
    <row r="133" spans="1:10" ht="38.25" x14ac:dyDescent="0.25">
      <c r="A133" s="17" t="s">
        <v>181</v>
      </c>
      <c r="B133" s="30" t="s">
        <v>22</v>
      </c>
      <c r="C133" s="30" t="s">
        <v>20</v>
      </c>
      <c r="D133" s="30" t="s">
        <v>71</v>
      </c>
      <c r="E133" s="30" t="s">
        <v>182</v>
      </c>
      <c r="F133" s="30" t="s">
        <v>18</v>
      </c>
      <c r="G133" s="30"/>
      <c r="H133" s="22">
        <f>H134</f>
        <v>3601.25</v>
      </c>
      <c r="I133" s="18">
        <f t="shared" ref="I133:J133" si="36">I134</f>
        <v>0</v>
      </c>
      <c r="J133" s="18">
        <f t="shared" si="36"/>
        <v>0</v>
      </c>
    </row>
    <row r="134" spans="1:10" x14ac:dyDescent="0.25">
      <c r="A134" s="17" t="s">
        <v>50</v>
      </c>
      <c r="B134" s="30" t="s">
        <v>22</v>
      </c>
      <c r="C134" s="30" t="s">
        <v>20</v>
      </c>
      <c r="D134" s="30" t="s">
        <v>71</v>
      </c>
      <c r="E134" s="30" t="s">
        <v>182</v>
      </c>
      <c r="F134" s="30" t="s">
        <v>51</v>
      </c>
      <c r="G134" s="30"/>
      <c r="H134" s="16">
        <f>H135</f>
        <v>3601.25</v>
      </c>
      <c r="I134" s="18">
        <f t="shared" ref="I134:J134" si="37">I135</f>
        <v>0</v>
      </c>
      <c r="J134" s="18">
        <f t="shared" si="37"/>
        <v>0</v>
      </c>
    </row>
    <row r="135" spans="1:10" x14ac:dyDescent="0.25">
      <c r="A135" s="17" t="s">
        <v>52</v>
      </c>
      <c r="B135" s="30" t="s">
        <v>22</v>
      </c>
      <c r="C135" s="30" t="s">
        <v>20</v>
      </c>
      <c r="D135" s="30" t="s">
        <v>71</v>
      </c>
      <c r="E135" s="30" t="s">
        <v>182</v>
      </c>
      <c r="F135" s="30" t="s">
        <v>53</v>
      </c>
      <c r="G135" s="30"/>
      <c r="H135" s="16">
        <f>H136</f>
        <v>3601.25</v>
      </c>
      <c r="I135" s="18">
        <f t="shared" ref="I135:J135" si="38">I136</f>
        <v>0</v>
      </c>
      <c r="J135" s="18">
        <f t="shared" si="38"/>
        <v>0</v>
      </c>
    </row>
    <row r="136" spans="1:10" x14ac:dyDescent="0.25">
      <c r="A136" s="17" t="s">
        <v>151</v>
      </c>
      <c r="B136" s="30" t="s">
        <v>22</v>
      </c>
      <c r="C136" s="30" t="s">
        <v>20</v>
      </c>
      <c r="D136" s="30" t="s">
        <v>71</v>
      </c>
      <c r="E136" s="30" t="s">
        <v>182</v>
      </c>
      <c r="F136" s="30" t="s">
        <v>152</v>
      </c>
      <c r="G136" s="30"/>
      <c r="H136" s="16">
        <v>3601.25</v>
      </c>
      <c r="I136" s="18">
        <v>0</v>
      </c>
      <c r="J136" s="18">
        <v>0</v>
      </c>
    </row>
    <row r="137" spans="1:10" s="14" customFormat="1" x14ac:dyDescent="0.25">
      <c r="A137" s="24" t="s">
        <v>109</v>
      </c>
      <c r="B137" s="11" t="s">
        <v>22</v>
      </c>
      <c r="C137" s="11" t="s">
        <v>23</v>
      </c>
      <c r="D137" s="11" t="s">
        <v>16</v>
      </c>
      <c r="E137" s="11" t="s">
        <v>17</v>
      </c>
      <c r="F137" s="11" t="s">
        <v>18</v>
      </c>
      <c r="G137" s="11"/>
      <c r="H137" s="12">
        <f>H138</f>
        <v>164890</v>
      </c>
      <c r="I137" s="12">
        <f t="shared" ref="I137:J138" si="39">I138</f>
        <v>179800</v>
      </c>
      <c r="J137" s="12">
        <f t="shared" si="39"/>
        <v>186040</v>
      </c>
    </row>
    <row r="138" spans="1:10" ht="25.5" x14ac:dyDescent="0.25">
      <c r="A138" s="17" t="s">
        <v>185</v>
      </c>
      <c r="B138" s="6" t="s">
        <v>22</v>
      </c>
      <c r="C138" s="6" t="s">
        <v>23</v>
      </c>
      <c r="D138" s="6" t="s">
        <v>110</v>
      </c>
      <c r="E138" s="6" t="s">
        <v>17</v>
      </c>
      <c r="F138" s="6" t="s">
        <v>18</v>
      </c>
      <c r="G138" s="6"/>
      <c r="H138" s="16">
        <f>H139</f>
        <v>164890</v>
      </c>
      <c r="I138" s="16">
        <f t="shared" si="39"/>
        <v>179800</v>
      </c>
      <c r="J138" s="16">
        <f t="shared" si="39"/>
        <v>186040</v>
      </c>
    </row>
    <row r="139" spans="1:10" ht="38.25" x14ac:dyDescent="0.25">
      <c r="A139" s="17" t="s">
        <v>188</v>
      </c>
      <c r="B139" s="6" t="s">
        <v>22</v>
      </c>
      <c r="C139" s="6" t="s">
        <v>23</v>
      </c>
      <c r="D139" s="6" t="s">
        <v>110</v>
      </c>
      <c r="E139" s="6" t="s">
        <v>111</v>
      </c>
      <c r="F139" s="6" t="s">
        <v>18</v>
      </c>
      <c r="G139" s="6"/>
      <c r="H139" s="16">
        <f>H140+H146</f>
        <v>164890</v>
      </c>
      <c r="I139" s="16">
        <f t="shared" ref="I139:J139" si="40">I140+I146</f>
        <v>179800</v>
      </c>
      <c r="J139" s="18">
        <f t="shared" si="40"/>
        <v>186040</v>
      </c>
    </row>
    <row r="140" spans="1:10" ht="76.5" x14ac:dyDescent="0.25">
      <c r="A140" s="15" t="s">
        <v>183</v>
      </c>
      <c r="B140" s="6" t="s">
        <v>22</v>
      </c>
      <c r="C140" s="6" t="s">
        <v>23</v>
      </c>
      <c r="D140" s="6" t="s">
        <v>110</v>
      </c>
      <c r="E140" s="6" t="s">
        <v>111</v>
      </c>
      <c r="F140" s="6" t="s">
        <v>26</v>
      </c>
      <c r="G140" s="6"/>
      <c r="H140" s="16">
        <f>H141</f>
        <v>159890</v>
      </c>
      <c r="I140" s="16">
        <f t="shared" ref="I140:J140" si="41">I141</f>
        <v>174800</v>
      </c>
      <c r="J140" s="18">
        <f t="shared" si="41"/>
        <v>181040</v>
      </c>
    </row>
    <row r="141" spans="1:10" ht="25.5" x14ac:dyDescent="0.25">
      <c r="A141" s="15" t="s">
        <v>27</v>
      </c>
      <c r="B141" s="6" t="s">
        <v>22</v>
      </c>
      <c r="C141" s="6" t="s">
        <v>23</v>
      </c>
      <c r="D141" s="6" t="s">
        <v>110</v>
      </c>
      <c r="E141" s="6" t="s">
        <v>111</v>
      </c>
      <c r="F141" s="6" t="s">
        <v>28</v>
      </c>
      <c r="G141" s="6"/>
      <c r="H141" s="16">
        <f>H142+H144</f>
        <v>159890</v>
      </c>
      <c r="I141" s="16">
        <f t="shared" ref="I141:J141" si="42">I142+I144</f>
        <v>174800</v>
      </c>
      <c r="J141" s="18">
        <f t="shared" si="42"/>
        <v>181040</v>
      </c>
    </row>
    <row r="142" spans="1:10" ht="25.5" x14ac:dyDescent="0.25">
      <c r="A142" s="15" t="s">
        <v>29</v>
      </c>
      <c r="B142" s="6" t="s">
        <v>22</v>
      </c>
      <c r="C142" s="6" t="s">
        <v>23</v>
      </c>
      <c r="D142" s="6" t="s">
        <v>110</v>
      </c>
      <c r="E142" s="6" t="s">
        <v>111</v>
      </c>
      <c r="F142" s="6" t="s">
        <v>30</v>
      </c>
      <c r="G142" s="6"/>
      <c r="H142" s="16">
        <f>H143</f>
        <v>122803.38</v>
      </c>
      <c r="I142" s="16">
        <f t="shared" ref="I142:J142" si="43">I143</f>
        <v>134255</v>
      </c>
      <c r="J142" s="16">
        <f t="shared" si="43"/>
        <v>139047.62</v>
      </c>
    </row>
    <row r="143" spans="1:10" ht="63.75" x14ac:dyDescent="0.25">
      <c r="A143" s="17" t="s">
        <v>112</v>
      </c>
      <c r="B143" s="6" t="s">
        <v>22</v>
      </c>
      <c r="C143" s="6" t="s">
        <v>23</v>
      </c>
      <c r="D143" s="6" t="s">
        <v>110</v>
      </c>
      <c r="E143" s="6" t="s">
        <v>111</v>
      </c>
      <c r="F143" s="6" t="s">
        <v>30</v>
      </c>
      <c r="G143" s="21" t="s">
        <v>212</v>
      </c>
      <c r="H143" s="16">
        <v>122803.38</v>
      </c>
      <c r="I143" s="16">
        <v>134255</v>
      </c>
      <c r="J143" s="18">
        <v>139047.62</v>
      </c>
    </row>
    <row r="144" spans="1:10" ht="51" x14ac:dyDescent="0.25">
      <c r="A144" s="15" t="s">
        <v>31</v>
      </c>
      <c r="B144" s="6" t="s">
        <v>22</v>
      </c>
      <c r="C144" s="6" t="s">
        <v>23</v>
      </c>
      <c r="D144" s="6" t="s">
        <v>110</v>
      </c>
      <c r="E144" s="6" t="s">
        <v>111</v>
      </c>
      <c r="F144" s="6" t="s">
        <v>32</v>
      </c>
      <c r="G144" s="6"/>
      <c r="H144" s="16">
        <f>H145</f>
        <v>37086.620000000003</v>
      </c>
      <c r="I144" s="16">
        <f t="shared" ref="I144:J144" si="44">I145</f>
        <v>40545</v>
      </c>
      <c r="J144" s="18">
        <f t="shared" si="44"/>
        <v>41992.38</v>
      </c>
    </row>
    <row r="145" spans="1:10" ht="63.75" x14ac:dyDescent="0.25">
      <c r="A145" s="17" t="s">
        <v>112</v>
      </c>
      <c r="B145" s="6" t="s">
        <v>22</v>
      </c>
      <c r="C145" s="6" t="s">
        <v>23</v>
      </c>
      <c r="D145" s="6" t="s">
        <v>110</v>
      </c>
      <c r="E145" s="6" t="s">
        <v>111</v>
      </c>
      <c r="F145" s="6" t="s">
        <v>32</v>
      </c>
      <c r="G145" s="21" t="s">
        <v>212</v>
      </c>
      <c r="H145" s="16">
        <v>37086.620000000003</v>
      </c>
      <c r="I145" s="16">
        <v>40545</v>
      </c>
      <c r="J145" s="18">
        <v>41992.38</v>
      </c>
    </row>
    <row r="146" spans="1:10" s="14" customFormat="1" ht="38.25" x14ac:dyDescent="0.25">
      <c r="A146" s="17" t="s">
        <v>36</v>
      </c>
      <c r="B146" s="6" t="s">
        <v>22</v>
      </c>
      <c r="C146" s="6" t="s">
        <v>23</v>
      </c>
      <c r="D146" s="6" t="s">
        <v>110</v>
      </c>
      <c r="E146" s="6" t="s">
        <v>111</v>
      </c>
      <c r="F146" s="6" t="s">
        <v>37</v>
      </c>
      <c r="G146" s="6"/>
      <c r="H146" s="16">
        <f>H147</f>
        <v>5000</v>
      </c>
      <c r="I146" s="16">
        <f t="shared" ref="I146:J148" si="45">I147</f>
        <v>5000</v>
      </c>
      <c r="J146" s="18">
        <f t="shared" si="45"/>
        <v>5000</v>
      </c>
    </row>
    <row r="147" spans="1:10" ht="38.25" x14ac:dyDescent="0.25">
      <c r="A147" s="17" t="s">
        <v>38</v>
      </c>
      <c r="B147" s="6" t="s">
        <v>22</v>
      </c>
      <c r="C147" s="6" t="s">
        <v>23</v>
      </c>
      <c r="D147" s="6" t="s">
        <v>110</v>
      </c>
      <c r="E147" s="6" t="s">
        <v>111</v>
      </c>
      <c r="F147" s="6" t="s">
        <v>39</v>
      </c>
      <c r="G147" s="6"/>
      <c r="H147" s="16">
        <f>H148</f>
        <v>5000</v>
      </c>
      <c r="I147" s="16">
        <f t="shared" si="45"/>
        <v>5000</v>
      </c>
      <c r="J147" s="18">
        <f t="shared" si="45"/>
        <v>5000</v>
      </c>
    </row>
    <row r="148" spans="1:10" x14ac:dyDescent="0.25">
      <c r="A148" s="17" t="s">
        <v>40</v>
      </c>
      <c r="B148" s="6" t="s">
        <v>22</v>
      </c>
      <c r="C148" s="6" t="s">
        <v>23</v>
      </c>
      <c r="D148" s="6" t="s">
        <v>110</v>
      </c>
      <c r="E148" s="6" t="s">
        <v>111</v>
      </c>
      <c r="F148" s="6" t="s">
        <v>41</v>
      </c>
      <c r="G148" s="6"/>
      <c r="H148" s="16">
        <f>H149</f>
        <v>5000</v>
      </c>
      <c r="I148" s="16">
        <f t="shared" si="45"/>
        <v>5000</v>
      </c>
      <c r="J148" s="18">
        <f t="shared" si="45"/>
        <v>5000</v>
      </c>
    </row>
    <row r="149" spans="1:10" ht="63.75" x14ac:dyDescent="0.25">
      <c r="A149" s="17" t="s">
        <v>112</v>
      </c>
      <c r="B149" s="6" t="s">
        <v>22</v>
      </c>
      <c r="C149" s="6" t="s">
        <v>23</v>
      </c>
      <c r="D149" s="6" t="s">
        <v>110</v>
      </c>
      <c r="E149" s="6" t="s">
        <v>111</v>
      </c>
      <c r="F149" s="6" t="s">
        <v>41</v>
      </c>
      <c r="G149" s="21" t="s">
        <v>212</v>
      </c>
      <c r="H149" s="16">
        <v>5000</v>
      </c>
      <c r="I149" s="16">
        <v>5000</v>
      </c>
      <c r="J149" s="18">
        <v>5000</v>
      </c>
    </row>
    <row r="150" spans="1:10" s="14" customFormat="1" ht="38.25" x14ac:dyDescent="0.25">
      <c r="A150" s="24" t="s">
        <v>113</v>
      </c>
      <c r="B150" s="25" t="s">
        <v>22</v>
      </c>
      <c r="C150" s="25" t="s">
        <v>110</v>
      </c>
      <c r="D150" s="25" t="s">
        <v>16</v>
      </c>
      <c r="E150" s="11" t="s">
        <v>17</v>
      </c>
      <c r="F150" s="11" t="s">
        <v>18</v>
      </c>
      <c r="G150" s="11"/>
      <c r="H150" s="12">
        <f t="shared" ref="H150:J155" si="46">H151</f>
        <v>50000</v>
      </c>
      <c r="I150" s="12">
        <f t="shared" si="46"/>
        <v>20000</v>
      </c>
      <c r="J150" s="12">
        <f t="shared" si="46"/>
        <v>20000</v>
      </c>
    </row>
    <row r="151" spans="1:10" ht="51" x14ac:dyDescent="0.25">
      <c r="A151" s="17" t="s">
        <v>114</v>
      </c>
      <c r="B151" s="26" t="s">
        <v>22</v>
      </c>
      <c r="C151" s="26" t="s">
        <v>110</v>
      </c>
      <c r="D151" s="26" t="s">
        <v>115</v>
      </c>
      <c r="E151" s="26" t="s">
        <v>17</v>
      </c>
      <c r="F151" s="26" t="s">
        <v>18</v>
      </c>
      <c r="G151" s="26"/>
      <c r="H151" s="16">
        <f>H152</f>
        <v>50000</v>
      </c>
      <c r="I151" s="16">
        <f t="shared" si="46"/>
        <v>20000</v>
      </c>
      <c r="J151" s="16">
        <f t="shared" si="46"/>
        <v>20000</v>
      </c>
    </row>
    <row r="152" spans="1:10" ht="25.5" x14ac:dyDescent="0.25">
      <c r="A152" s="17" t="s">
        <v>116</v>
      </c>
      <c r="B152" s="26" t="s">
        <v>22</v>
      </c>
      <c r="C152" s="26" t="s">
        <v>110</v>
      </c>
      <c r="D152" s="26" t="s">
        <v>115</v>
      </c>
      <c r="E152" s="26" t="s">
        <v>76</v>
      </c>
      <c r="F152" s="26" t="s">
        <v>18</v>
      </c>
      <c r="G152" s="26"/>
      <c r="H152" s="16">
        <f t="shared" si="46"/>
        <v>50000</v>
      </c>
      <c r="I152" s="16">
        <f t="shared" si="46"/>
        <v>20000</v>
      </c>
      <c r="J152" s="16">
        <f t="shared" si="46"/>
        <v>20000</v>
      </c>
    </row>
    <row r="153" spans="1:10" ht="38.25" x14ac:dyDescent="0.25">
      <c r="A153" s="17" t="s">
        <v>36</v>
      </c>
      <c r="B153" s="26" t="s">
        <v>22</v>
      </c>
      <c r="C153" s="26" t="s">
        <v>110</v>
      </c>
      <c r="D153" s="26" t="s">
        <v>115</v>
      </c>
      <c r="E153" s="26" t="s">
        <v>76</v>
      </c>
      <c r="F153" s="26" t="s">
        <v>37</v>
      </c>
      <c r="G153" s="26"/>
      <c r="H153" s="16">
        <f t="shared" si="46"/>
        <v>50000</v>
      </c>
      <c r="I153" s="16">
        <f t="shared" si="46"/>
        <v>20000</v>
      </c>
      <c r="J153" s="16">
        <f t="shared" si="46"/>
        <v>20000</v>
      </c>
    </row>
    <row r="154" spans="1:10" ht="38.25" x14ac:dyDescent="0.25">
      <c r="A154" s="17" t="s">
        <v>38</v>
      </c>
      <c r="B154" s="26" t="s">
        <v>22</v>
      </c>
      <c r="C154" s="26" t="s">
        <v>110</v>
      </c>
      <c r="D154" s="26" t="s">
        <v>115</v>
      </c>
      <c r="E154" s="26" t="s">
        <v>76</v>
      </c>
      <c r="F154" s="26" t="s">
        <v>39</v>
      </c>
      <c r="G154" s="26"/>
      <c r="H154" s="16">
        <f t="shared" si="46"/>
        <v>50000</v>
      </c>
      <c r="I154" s="16">
        <f t="shared" si="46"/>
        <v>20000</v>
      </c>
      <c r="J154" s="16">
        <f t="shared" si="46"/>
        <v>20000</v>
      </c>
    </row>
    <row r="155" spans="1:10" x14ac:dyDescent="0.25">
      <c r="A155" s="17" t="s">
        <v>40</v>
      </c>
      <c r="B155" s="26" t="s">
        <v>22</v>
      </c>
      <c r="C155" s="26" t="s">
        <v>110</v>
      </c>
      <c r="D155" s="26" t="s">
        <v>115</v>
      </c>
      <c r="E155" s="26" t="s">
        <v>76</v>
      </c>
      <c r="F155" s="26" t="s">
        <v>41</v>
      </c>
      <c r="G155" s="26"/>
      <c r="H155" s="16">
        <f t="shared" si="46"/>
        <v>50000</v>
      </c>
      <c r="I155" s="16">
        <f t="shared" si="46"/>
        <v>20000</v>
      </c>
      <c r="J155" s="16">
        <f t="shared" si="46"/>
        <v>20000</v>
      </c>
    </row>
    <row r="156" spans="1:10" x14ac:dyDescent="0.25">
      <c r="A156" s="17" t="s">
        <v>74</v>
      </c>
      <c r="B156" s="26" t="s">
        <v>22</v>
      </c>
      <c r="C156" s="26" t="s">
        <v>110</v>
      </c>
      <c r="D156" s="26" t="s">
        <v>115</v>
      </c>
      <c r="E156" s="26" t="s">
        <v>76</v>
      </c>
      <c r="F156" s="26" t="s">
        <v>41</v>
      </c>
      <c r="G156" s="26" t="s">
        <v>75</v>
      </c>
      <c r="H156" s="16">
        <f>30000+20000</f>
        <v>50000</v>
      </c>
      <c r="I156" s="16">
        <v>20000</v>
      </c>
      <c r="J156" s="16">
        <v>20000</v>
      </c>
    </row>
    <row r="157" spans="1:10" x14ac:dyDescent="0.25">
      <c r="A157" s="24" t="s">
        <v>117</v>
      </c>
      <c r="B157" s="11" t="s">
        <v>22</v>
      </c>
      <c r="C157" s="11" t="s">
        <v>33</v>
      </c>
      <c r="D157" s="11" t="s">
        <v>16</v>
      </c>
      <c r="E157" s="11" t="s">
        <v>17</v>
      </c>
      <c r="F157" s="11" t="s">
        <v>18</v>
      </c>
      <c r="G157" s="11"/>
      <c r="H157" s="12">
        <f t="shared" ref="H157:H162" si="47">H158</f>
        <v>1729018</v>
      </c>
      <c r="I157" s="12">
        <f t="shared" ref="I157:J162" si="48">I158</f>
        <v>1729018</v>
      </c>
      <c r="J157" s="12">
        <f t="shared" si="48"/>
        <v>1729018</v>
      </c>
    </row>
    <row r="158" spans="1:10" x14ac:dyDescent="0.25">
      <c r="A158" s="17" t="s">
        <v>118</v>
      </c>
      <c r="B158" s="6" t="s">
        <v>22</v>
      </c>
      <c r="C158" s="6" t="s">
        <v>33</v>
      </c>
      <c r="D158" s="6" t="s">
        <v>119</v>
      </c>
      <c r="E158" s="6" t="s">
        <v>17</v>
      </c>
      <c r="F158" s="6" t="s">
        <v>18</v>
      </c>
      <c r="G158" s="6"/>
      <c r="H158" s="16">
        <f t="shared" si="47"/>
        <v>1729018</v>
      </c>
      <c r="I158" s="16">
        <f t="shared" si="48"/>
        <v>1729018</v>
      </c>
      <c r="J158" s="16">
        <f t="shared" si="48"/>
        <v>1729018</v>
      </c>
    </row>
    <row r="159" spans="1:10" ht="127.5" x14ac:dyDescent="0.25">
      <c r="A159" s="20" t="s">
        <v>197</v>
      </c>
      <c r="B159" s="6" t="s">
        <v>22</v>
      </c>
      <c r="C159" s="6" t="s">
        <v>33</v>
      </c>
      <c r="D159" s="6" t="s">
        <v>119</v>
      </c>
      <c r="E159" s="6" t="s">
        <v>196</v>
      </c>
      <c r="F159" s="6" t="s">
        <v>18</v>
      </c>
      <c r="G159" s="6"/>
      <c r="H159" s="16">
        <f t="shared" si="47"/>
        <v>1729018</v>
      </c>
      <c r="I159" s="16">
        <f t="shared" si="48"/>
        <v>1729018</v>
      </c>
      <c r="J159" s="16">
        <f t="shared" si="48"/>
        <v>1729018</v>
      </c>
    </row>
    <row r="160" spans="1:10" ht="38.25" x14ac:dyDescent="0.25">
      <c r="A160" s="17" t="s">
        <v>36</v>
      </c>
      <c r="B160" s="6" t="s">
        <v>22</v>
      </c>
      <c r="C160" s="6" t="s">
        <v>33</v>
      </c>
      <c r="D160" s="6" t="s">
        <v>119</v>
      </c>
      <c r="E160" s="31" t="s">
        <v>196</v>
      </c>
      <c r="F160" s="6" t="s">
        <v>37</v>
      </c>
      <c r="G160" s="6"/>
      <c r="H160" s="16">
        <f t="shared" si="47"/>
        <v>1729018</v>
      </c>
      <c r="I160" s="16">
        <f t="shared" si="48"/>
        <v>1729018</v>
      </c>
      <c r="J160" s="16">
        <f t="shared" si="48"/>
        <v>1729018</v>
      </c>
    </row>
    <row r="161" spans="1:10" ht="38.25" x14ac:dyDescent="0.25">
      <c r="A161" s="17" t="s">
        <v>38</v>
      </c>
      <c r="B161" s="6" t="s">
        <v>22</v>
      </c>
      <c r="C161" s="6" t="s">
        <v>33</v>
      </c>
      <c r="D161" s="6" t="s">
        <v>119</v>
      </c>
      <c r="E161" s="31" t="s">
        <v>196</v>
      </c>
      <c r="F161" s="6" t="s">
        <v>39</v>
      </c>
      <c r="G161" s="6"/>
      <c r="H161" s="16">
        <f t="shared" si="47"/>
        <v>1729018</v>
      </c>
      <c r="I161" s="16">
        <f t="shared" si="48"/>
        <v>1729018</v>
      </c>
      <c r="J161" s="16">
        <f t="shared" si="48"/>
        <v>1729018</v>
      </c>
    </row>
    <row r="162" spans="1:10" x14ac:dyDescent="0.25">
      <c r="A162" s="17" t="s">
        <v>40</v>
      </c>
      <c r="B162" s="6" t="s">
        <v>22</v>
      </c>
      <c r="C162" s="6" t="s">
        <v>33</v>
      </c>
      <c r="D162" s="6" t="s">
        <v>119</v>
      </c>
      <c r="E162" s="31" t="s">
        <v>196</v>
      </c>
      <c r="F162" s="6" t="s">
        <v>41</v>
      </c>
      <c r="G162" s="6"/>
      <c r="H162" s="16">
        <f t="shared" si="47"/>
        <v>1729018</v>
      </c>
      <c r="I162" s="16">
        <f t="shared" si="48"/>
        <v>1729018</v>
      </c>
      <c r="J162" s="16">
        <f t="shared" si="48"/>
        <v>1729018</v>
      </c>
    </row>
    <row r="163" spans="1:10" x14ac:dyDescent="0.25">
      <c r="A163" s="17" t="s">
        <v>77</v>
      </c>
      <c r="B163" s="6" t="s">
        <v>22</v>
      </c>
      <c r="C163" s="6" t="s">
        <v>33</v>
      </c>
      <c r="D163" s="6" t="s">
        <v>119</v>
      </c>
      <c r="E163" s="31" t="s">
        <v>196</v>
      </c>
      <c r="F163" s="6" t="s">
        <v>41</v>
      </c>
      <c r="G163" s="6" t="s">
        <v>78</v>
      </c>
      <c r="H163" s="16">
        <v>1729018</v>
      </c>
      <c r="I163" s="16">
        <v>1729018</v>
      </c>
      <c r="J163" s="16">
        <v>1729018</v>
      </c>
    </row>
    <row r="164" spans="1:10" ht="25.5" x14ac:dyDescent="0.25">
      <c r="A164" s="24" t="s">
        <v>120</v>
      </c>
      <c r="B164" s="11" t="s">
        <v>22</v>
      </c>
      <c r="C164" s="11" t="s">
        <v>121</v>
      </c>
      <c r="D164" s="11" t="s">
        <v>16</v>
      </c>
      <c r="E164" s="11" t="s">
        <v>17</v>
      </c>
      <c r="F164" s="11" t="s">
        <v>18</v>
      </c>
      <c r="G164" s="11"/>
      <c r="H164" s="12">
        <f>H176+H165</f>
        <v>2969635.25</v>
      </c>
      <c r="I164" s="12">
        <f t="shared" ref="I164:J164" si="49">I176+I165</f>
        <v>1039524.08</v>
      </c>
      <c r="J164" s="12">
        <f t="shared" si="49"/>
        <v>554761.64</v>
      </c>
    </row>
    <row r="165" spans="1:10" x14ac:dyDescent="0.25">
      <c r="A165" s="17" t="s">
        <v>122</v>
      </c>
      <c r="B165" s="6" t="s">
        <v>22</v>
      </c>
      <c r="C165" s="6" t="s">
        <v>121</v>
      </c>
      <c r="D165" s="6" t="s">
        <v>23</v>
      </c>
      <c r="E165" s="6" t="s">
        <v>17</v>
      </c>
      <c r="F165" s="6" t="s">
        <v>18</v>
      </c>
      <c r="G165" s="6"/>
      <c r="H165" s="16">
        <f>H166+H171</f>
        <v>403696.5</v>
      </c>
      <c r="I165" s="16">
        <f t="shared" ref="I165:J165" si="50">I166+I171</f>
        <v>171642</v>
      </c>
      <c r="J165" s="16">
        <f t="shared" si="50"/>
        <v>171642</v>
      </c>
    </row>
    <row r="166" spans="1:10" ht="38.25" x14ac:dyDescent="0.25">
      <c r="A166" s="17" t="s">
        <v>123</v>
      </c>
      <c r="B166" s="6" t="s">
        <v>22</v>
      </c>
      <c r="C166" s="6" t="s">
        <v>121</v>
      </c>
      <c r="D166" s="6" t="s">
        <v>23</v>
      </c>
      <c r="E166" s="6" t="s">
        <v>124</v>
      </c>
      <c r="F166" s="6" t="s">
        <v>18</v>
      </c>
      <c r="G166" s="6"/>
      <c r="H166" s="16">
        <f t="shared" ref="H166:J169" si="51">H167</f>
        <v>232054.5</v>
      </c>
      <c r="I166" s="18">
        <f t="shared" si="51"/>
        <v>0</v>
      </c>
      <c r="J166" s="18">
        <f t="shared" si="51"/>
        <v>0</v>
      </c>
    </row>
    <row r="167" spans="1:10" ht="38.25" x14ac:dyDescent="0.25">
      <c r="A167" s="17" t="s">
        <v>36</v>
      </c>
      <c r="B167" s="6" t="s">
        <v>22</v>
      </c>
      <c r="C167" s="6" t="s">
        <v>121</v>
      </c>
      <c r="D167" s="6" t="s">
        <v>23</v>
      </c>
      <c r="E167" s="6" t="s">
        <v>124</v>
      </c>
      <c r="F167" s="6" t="s">
        <v>37</v>
      </c>
      <c r="G167" s="6"/>
      <c r="H167" s="16">
        <f t="shared" si="51"/>
        <v>232054.5</v>
      </c>
      <c r="I167" s="18">
        <f t="shared" si="51"/>
        <v>0</v>
      </c>
      <c r="J167" s="18">
        <f t="shared" si="51"/>
        <v>0</v>
      </c>
    </row>
    <row r="168" spans="1:10" ht="38.25" x14ac:dyDescent="0.25">
      <c r="A168" s="17" t="s">
        <v>38</v>
      </c>
      <c r="B168" s="6" t="s">
        <v>22</v>
      </c>
      <c r="C168" s="6" t="s">
        <v>121</v>
      </c>
      <c r="D168" s="6" t="s">
        <v>23</v>
      </c>
      <c r="E168" s="6" t="s">
        <v>124</v>
      </c>
      <c r="F168" s="6" t="s">
        <v>39</v>
      </c>
      <c r="G168" s="6"/>
      <c r="H168" s="16">
        <f t="shared" si="51"/>
        <v>232054.5</v>
      </c>
      <c r="I168" s="18">
        <f t="shared" si="51"/>
        <v>0</v>
      </c>
      <c r="J168" s="18">
        <f t="shared" si="51"/>
        <v>0</v>
      </c>
    </row>
    <row r="169" spans="1:10" x14ac:dyDescent="0.25">
      <c r="A169" s="17" t="s">
        <v>40</v>
      </c>
      <c r="B169" s="6" t="s">
        <v>22</v>
      </c>
      <c r="C169" s="6" t="s">
        <v>121</v>
      </c>
      <c r="D169" s="6" t="s">
        <v>23</v>
      </c>
      <c r="E169" s="6" t="s">
        <v>124</v>
      </c>
      <c r="F169" s="6" t="s">
        <v>41</v>
      </c>
      <c r="G169" s="6"/>
      <c r="H169" s="16">
        <f t="shared" si="51"/>
        <v>232054.5</v>
      </c>
      <c r="I169" s="18">
        <f t="shared" si="51"/>
        <v>0</v>
      </c>
      <c r="J169" s="18">
        <f t="shared" si="51"/>
        <v>0</v>
      </c>
    </row>
    <row r="170" spans="1:10" x14ac:dyDescent="0.25">
      <c r="A170" s="17" t="s">
        <v>77</v>
      </c>
      <c r="B170" s="6" t="s">
        <v>22</v>
      </c>
      <c r="C170" s="6" t="s">
        <v>121</v>
      </c>
      <c r="D170" s="6" t="s">
        <v>23</v>
      </c>
      <c r="E170" s="6" t="s">
        <v>124</v>
      </c>
      <c r="F170" s="6" t="s">
        <v>41</v>
      </c>
      <c r="G170" s="6" t="s">
        <v>78</v>
      </c>
      <c r="H170" s="16">
        <v>232054.5</v>
      </c>
      <c r="I170" s="18">
        <v>0</v>
      </c>
      <c r="J170" s="18">
        <v>0</v>
      </c>
    </row>
    <row r="171" spans="1:10" ht="51" x14ac:dyDescent="0.25">
      <c r="A171" s="17" t="s">
        <v>125</v>
      </c>
      <c r="B171" s="6" t="s">
        <v>22</v>
      </c>
      <c r="C171" s="6" t="s">
        <v>121</v>
      </c>
      <c r="D171" s="6" t="s">
        <v>23</v>
      </c>
      <c r="E171" s="6" t="s">
        <v>126</v>
      </c>
      <c r="F171" s="6" t="s">
        <v>18</v>
      </c>
      <c r="G171" s="6"/>
      <c r="H171" s="16">
        <f>H172</f>
        <v>171642</v>
      </c>
      <c r="I171" s="16">
        <f t="shared" ref="I171:J174" si="52">I172</f>
        <v>171642</v>
      </c>
      <c r="J171" s="16">
        <f t="shared" si="52"/>
        <v>171642</v>
      </c>
    </row>
    <row r="172" spans="1:10" ht="38.25" x14ac:dyDescent="0.25">
      <c r="A172" s="17" t="s">
        <v>36</v>
      </c>
      <c r="B172" s="6" t="s">
        <v>22</v>
      </c>
      <c r="C172" s="6" t="s">
        <v>121</v>
      </c>
      <c r="D172" s="6" t="s">
        <v>23</v>
      </c>
      <c r="E172" s="6" t="s">
        <v>126</v>
      </c>
      <c r="F172" s="6" t="s">
        <v>37</v>
      </c>
      <c r="G172" s="6"/>
      <c r="H172" s="16">
        <f>H173</f>
        <v>171642</v>
      </c>
      <c r="I172" s="16">
        <f t="shared" si="52"/>
        <v>171642</v>
      </c>
      <c r="J172" s="16">
        <f t="shared" si="52"/>
        <v>171642</v>
      </c>
    </row>
    <row r="173" spans="1:10" ht="38.25" x14ac:dyDescent="0.25">
      <c r="A173" s="17" t="s">
        <v>38</v>
      </c>
      <c r="B173" s="6" t="s">
        <v>22</v>
      </c>
      <c r="C173" s="6" t="s">
        <v>121</v>
      </c>
      <c r="D173" s="6" t="s">
        <v>23</v>
      </c>
      <c r="E173" s="6" t="s">
        <v>126</v>
      </c>
      <c r="F173" s="6" t="s">
        <v>39</v>
      </c>
      <c r="G173" s="6"/>
      <c r="H173" s="16">
        <f>H174</f>
        <v>171642</v>
      </c>
      <c r="I173" s="16">
        <f t="shared" si="52"/>
        <v>171642</v>
      </c>
      <c r="J173" s="16">
        <f t="shared" si="52"/>
        <v>171642</v>
      </c>
    </row>
    <row r="174" spans="1:10" x14ac:dyDescent="0.25">
      <c r="A174" s="17" t="s">
        <v>40</v>
      </c>
      <c r="B174" s="6" t="s">
        <v>22</v>
      </c>
      <c r="C174" s="6" t="s">
        <v>121</v>
      </c>
      <c r="D174" s="6" t="s">
        <v>23</v>
      </c>
      <c r="E174" s="6" t="s">
        <v>126</v>
      </c>
      <c r="F174" s="6" t="s">
        <v>41</v>
      </c>
      <c r="G174" s="6"/>
      <c r="H174" s="16">
        <f>H175</f>
        <v>171642</v>
      </c>
      <c r="I174" s="16">
        <f t="shared" si="52"/>
        <v>171642</v>
      </c>
      <c r="J174" s="16">
        <f t="shared" si="52"/>
        <v>171642</v>
      </c>
    </row>
    <row r="175" spans="1:10" x14ac:dyDescent="0.25">
      <c r="A175" s="17" t="s">
        <v>77</v>
      </c>
      <c r="B175" s="6" t="s">
        <v>22</v>
      </c>
      <c r="C175" s="6" t="s">
        <v>121</v>
      </c>
      <c r="D175" s="6" t="s">
        <v>23</v>
      </c>
      <c r="E175" s="6" t="s">
        <v>126</v>
      </c>
      <c r="F175" s="6" t="s">
        <v>41</v>
      </c>
      <c r="G175" s="6" t="s">
        <v>78</v>
      </c>
      <c r="H175" s="16">
        <v>171642</v>
      </c>
      <c r="I175" s="18">
        <v>171642</v>
      </c>
      <c r="J175" s="18">
        <v>171642</v>
      </c>
    </row>
    <row r="176" spans="1:10" x14ac:dyDescent="0.25">
      <c r="A176" s="17" t="s">
        <v>127</v>
      </c>
      <c r="B176" s="6" t="s">
        <v>22</v>
      </c>
      <c r="C176" s="6" t="s">
        <v>121</v>
      </c>
      <c r="D176" s="6" t="s">
        <v>110</v>
      </c>
      <c r="E176" s="6" t="s">
        <v>17</v>
      </c>
      <c r="F176" s="6" t="s">
        <v>18</v>
      </c>
      <c r="G176" s="6"/>
      <c r="H176" s="16">
        <f>H177+H185+H215+H195+H205+H190+H200+H210</f>
        <v>2565938.75</v>
      </c>
      <c r="I176" s="16">
        <f t="shared" ref="I176:J176" si="53">I177+I185+I215+I195+I205+I190</f>
        <v>867882.08</v>
      </c>
      <c r="J176" s="16">
        <f t="shared" si="53"/>
        <v>383119.64</v>
      </c>
    </row>
    <row r="177" spans="1:10" x14ac:dyDescent="0.25">
      <c r="A177" s="17" t="s">
        <v>128</v>
      </c>
      <c r="B177" s="6" t="s">
        <v>22</v>
      </c>
      <c r="C177" s="6" t="s">
        <v>121</v>
      </c>
      <c r="D177" s="6" t="s">
        <v>110</v>
      </c>
      <c r="E177" s="6" t="s">
        <v>129</v>
      </c>
      <c r="F177" s="6" t="s">
        <v>18</v>
      </c>
      <c r="G177" s="6"/>
      <c r="H177" s="16">
        <f>H178</f>
        <v>1355489.01</v>
      </c>
      <c r="I177" s="16">
        <f t="shared" ref="I177:J178" si="54">I178</f>
        <v>744171.35</v>
      </c>
      <c r="J177" s="16">
        <f t="shared" si="54"/>
        <v>259408.91</v>
      </c>
    </row>
    <row r="178" spans="1:10" ht="38.25" x14ac:dyDescent="0.25">
      <c r="A178" s="17" t="s">
        <v>36</v>
      </c>
      <c r="B178" s="6" t="s">
        <v>22</v>
      </c>
      <c r="C178" s="6" t="s">
        <v>121</v>
      </c>
      <c r="D178" s="6" t="s">
        <v>110</v>
      </c>
      <c r="E178" s="6" t="s">
        <v>129</v>
      </c>
      <c r="F178" s="6" t="s">
        <v>37</v>
      </c>
      <c r="G178" s="6"/>
      <c r="H178" s="16">
        <f>H179</f>
        <v>1355489.01</v>
      </c>
      <c r="I178" s="16">
        <f t="shared" si="54"/>
        <v>744171.35</v>
      </c>
      <c r="J178" s="16">
        <f t="shared" si="54"/>
        <v>259408.91</v>
      </c>
    </row>
    <row r="179" spans="1:10" ht="38.25" x14ac:dyDescent="0.25">
      <c r="A179" s="17" t="s">
        <v>38</v>
      </c>
      <c r="B179" s="6" t="s">
        <v>22</v>
      </c>
      <c r="C179" s="6" t="s">
        <v>121</v>
      </c>
      <c r="D179" s="6" t="s">
        <v>110</v>
      </c>
      <c r="E179" s="6" t="s">
        <v>129</v>
      </c>
      <c r="F179" s="6" t="s">
        <v>39</v>
      </c>
      <c r="G179" s="6"/>
      <c r="H179" s="16">
        <f>H180+H183</f>
        <v>1355489.01</v>
      </c>
      <c r="I179" s="16">
        <f>I180+I183</f>
        <v>744171.35</v>
      </c>
      <c r="J179" s="16">
        <f>J180+J183</f>
        <v>259408.91</v>
      </c>
    </row>
    <row r="180" spans="1:10" x14ac:dyDescent="0.25">
      <c r="A180" s="17" t="s">
        <v>40</v>
      </c>
      <c r="B180" s="6" t="s">
        <v>22</v>
      </c>
      <c r="C180" s="6" t="s">
        <v>121</v>
      </c>
      <c r="D180" s="6" t="s">
        <v>110</v>
      </c>
      <c r="E180" s="6" t="s">
        <v>129</v>
      </c>
      <c r="F180" s="6" t="s">
        <v>41</v>
      </c>
      <c r="G180" s="6"/>
      <c r="H180" s="16">
        <f>H181+H182</f>
        <v>366220</v>
      </c>
      <c r="I180" s="18">
        <f t="shared" ref="I180:J180" si="55">I181+I182</f>
        <v>44171.35</v>
      </c>
      <c r="J180" s="18">
        <f t="shared" si="55"/>
        <v>15198.91</v>
      </c>
    </row>
    <row r="181" spans="1:10" x14ac:dyDescent="0.25">
      <c r="A181" s="17" t="s">
        <v>77</v>
      </c>
      <c r="B181" s="6" t="s">
        <v>22</v>
      </c>
      <c r="C181" s="6" t="s">
        <v>121</v>
      </c>
      <c r="D181" s="6" t="s">
        <v>110</v>
      </c>
      <c r="E181" s="6" t="s">
        <v>129</v>
      </c>
      <c r="F181" s="6" t="s">
        <v>41</v>
      </c>
      <c r="G181" s="6" t="s">
        <v>78</v>
      </c>
      <c r="H181" s="16">
        <v>100000</v>
      </c>
      <c r="I181" s="18">
        <v>0</v>
      </c>
      <c r="J181" s="18">
        <v>0</v>
      </c>
    </row>
    <row r="182" spans="1:10" s="14" customFormat="1" x14ac:dyDescent="0.25">
      <c r="A182" s="17" t="s">
        <v>74</v>
      </c>
      <c r="B182" s="6" t="s">
        <v>22</v>
      </c>
      <c r="C182" s="6" t="s">
        <v>121</v>
      </c>
      <c r="D182" s="6" t="s">
        <v>110</v>
      </c>
      <c r="E182" s="6" t="s">
        <v>129</v>
      </c>
      <c r="F182" s="6" t="s">
        <v>41</v>
      </c>
      <c r="G182" s="6" t="s">
        <v>75</v>
      </c>
      <c r="H182" s="16">
        <f>250320.01+15899.99</f>
        <v>266220</v>
      </c>
      <c r="I182" s="18">
        <v>44171.35</v>
      </c>
      <c r="J182" s="18">
        <v>15198.91</v>
      </c>
    </row>
    <row r="183" spans="1:10" s="14" customFormat="1" x14ac:dyDescent="0.25">
      <c r="A183" s="17" t="s">
        <v>48</v>
      </c>
      <c r="B183" s="6" t="s">
        <v>22</v>
      </c>
      <c r="C183" s="6" t="s">
        <v>121</v>
      </c>
      <c r="D183" s="6" t="s">
        <v>110</v>
      </c>
      <c r="E183" s="6" t="s">
        <v>129</v>
      </c>
      <c r="F183" s="6" t="s">
        <v>49</v>
      </c>
      <c r="G183" s="6"/>
      <c r="H183" s="16">
        <f>H184</f>
        <v>989269.01</v>
      </c>
      <c r="I183" s="16">
        <f t="shared" ref="I183:J183" si="56">I184</f>
        <v>700000</v>
      </c>
      <c r="J183" s="16">
        <f t="shared" si="56"/>
        <v>244210</v>
      </c>
    </row>
    <row r="184" spans="1:10" s="14" customFormat="1" x14ac:dyDescent="0.25">
      <c r="A184" s="17" t="s">
        <v>44</v>
      </c>
      <c r="B184" s="6" t="s">
        <v>22</v>
      </c>
      <c r="C184" s="6" t="s">
        <v>121</v>
      </c>
      <c r="D184" s="6" t="s">
        <v>110</v>
      </c>
      <c r="E184" s="6" t="s">
        <v>129</v>
      </c>
      <c r="F184" s="6" t="s">
        <v>49</v>
      </c>
      <c r="G184" s="6" t="s">
        <v>45</v>
      </c>
      <c r="H184" s="16">
        <f>850000+139269.01</f>
        <v>989269.01</v>
      </c>
      <c r="I184" s="18">
        <v>700000</v>
      </c>
      <c r="J184" s="18">
        <v>244210</v>
      </c>
    </row>
    <row r="185" spans="1:10" x14ac:dyDescent="0.25">
      <c r="A185" s="17" t="s">
        <v>130</v>
      </c>
      <c r="B185" s="6" t="s">
        <v>22</v>
      </c>
      <c r="C185" s="6" t="s">
        <v>121</v>
      </c>
      <c r="D185" s="6" t="s">
        <v>110</v>
      </c>
      <c r="E185" s="6" t="s">
        <v>131</v>
      </c>
      <c r="F185" s="6" t="s">
        <v>18</v>
      </c>
      <c r="G185" s="6"/>
      <c r="H185" s="16">
        <f>H186</f>
        <v>50000</v>
      </c>
      <c r="I185" s="18">
        <f t="shared" ref="I185:J188" si="57">I186</f>
        <v>0</v>
      </c>
      <c r="J185" s="18">
        <f t="shared" si="57"/>
        <v>0</v>
      </c>
    </row>
    <row r="186" spans="1:10" ht="38.25" x14ac:dyDescent="0.25">
      <c r="A186" s="17" t="s">
        <v>36</v>
      </c>
      <c r="B186" s="6" t="s">
        <v>22</v>
      </c>
      <c r="C186" s="6" t="s">
        <v>121</v>
      </c>
      <c r="D186" s="6" t="s">
        <v>110</v>
      </c>
      <c r="E186" s="6" t="s">
        <v>131</v>
      </c>
      <c r="F186" s="6" t="s">
        <v>37</v>
      </c>
      <c r="G186" s="6"/>
      <c r="H186" s="16">
        <f>H187</f>
        <v>50000</v>
      </c>
      <c r="I186" s="18">
        <f t="shared" si="57"/>
        <v>0</v>
      </c>
      <c r="J186" s="18">
        <f t="shared" si="57"/>
        <v>0</v>
      </c>
    </row>
    <row r="187" spans="1:10" ht="38.25" x14ac:dyDescent="0.25">
      <c r="A187" s="17" t="s">
        <v>38</v>
      </c>
      <c r="B187" s="6">
        <v>809</v>
      </c>
      <c r="C187" s="6" t="s">
        <v>121</v>
      </c>
      <c r="D187" s="6" t="s">
        <v>110</v>
      </c>
      <c r="E187" s="6" t="s">
        <v>131</v>
      </c>
      <c r="F187" s="6" t="s">
        <v>39</v>
      </c>
      <c r="G187" s="6"/>
      <c r="H187" s="16">
        <f>H188</f>
        <v>50000</v>
      </c>
      <c r="I187" s="18">
        <f t="shared" si="57"/>
        <v>0</v>
      </c>
      <c r="J187" s="18">
        <f t="shared" si="57"/>
        <v>0</v>
      </c>
    </row>
    <row r="188" spans="1:10" x14ac:dyDescent="0.25">
      <c r="A188" s="17" t="s">
        <v>40</v>
      </c>
      <c r="B188" s="6" t="s">
        <v>22</v>
      </c>
      <c r="C188" s="6" t="s">
        <v>121</v>
      </c>
      <c r="D188" s="6" t="s">
        <v>110</v>
      </c>
      <c r="E188" s="6" t="s">
        <v>131</v>
      </c>
      <c r="F188" s="6" t="s">
        <v>41</v>
      </c>
      <c r="G188" s="6"/>
      <c r="H188" s="16">
        <f>H189</f>
        <v>50000</v>
      </c>
      <c r="I188" s="18">
        <f t="shared" si="57"/>
        <v>0</v>
      </c>
      <c r="J188" s="18">
        <f t="shared" si="57"/>
        <v>0</v>
      </c>
    </row>
    <row r="189" spans="1:10" x14ac:dyDescent="0.25">
      <c r="A189" s="17" t="s">
        <v>74</v>
      </c>
      <c r="B189" s="6" t="s">
        <v>22</v>
      </c>
      <c r="C189" s="6" t="s">
        <v>121</v>
      </c>
      <c r="D189" s="6" t="s">
        <v>110</v>
      </c>
      <c r="E189" s="6" t="s">
        <v>131</v>
      </c>
      <c r="F189" s="6" t="s">
        <v>41</v>
      </c>
      <c r="G189" s="6" t="s">
        <v>75</v>
      </c>
      <c r="H189" s="16">
        <f>10000+40000</f>
        <v>50000</v>
      </c>
      <c r="I189" s="18">
        <v>0</v>
      </c>
      <c r="J189" s="18">
        <v>0</v>
      </c>
    </row>
    <row r="190" spans="1:10" x14ac:dyDescent="0.25">
      <c r="A190" s="17" t="s">
        <v>199</v>
      </c>
      <c r="B190" s="31" t="s">
        <v>22</v>
      </c>
      <c r="C190" s="31" t="s">
        <v>121</v>
      </c>
      <c r="D190" s="31" t="s">
        <v>110</v>
      </c>
      <c r="E190" s="31" t="s">
        <v>198</v>
      </c>
      <c r="F190" s="31" t="s">
        <v>18</v>
      </c>
      <c r="G190" s="31"/>
      <c r="H190" s="16">
        <f>H191</f>
        <v>5000</v>
      </c>
      <c r="I190" s="18">
        <f t="shared" ref="I190:J190" si="58">I191</f>
        <v>0</v>
      </c>
      <c r="J190" s="18">
        <f t="shared" si="58"/>
        <v>0</v>
      </c>
    </row>
    <row r="191" spans="1:10" ht="38.25" x14ac:dyDescent="0.25">
      <c r="A191" s="17" t="s">
        <v>36</v>
      </c>
      <c r="B191" s="31" t="s">
        <v>22</v>
      </c>
      <c r="C191" s="31" t="s">
        <v>121</v>
      </c>
      <c r="D191" s="31" t="s">
        <v>110</v>
      </c>
      <c r="E191" s="31" t="s">
        <v>198</v>
      </c>
      <c r="F191" s="31" t="s">
        <v>37</v>
      </c>
      <c r="G191" s="31"/>
      <c r="H191" s="16">
        <f>H192</f>
        <v>5000</v>
      </c>
      <c r="I191" s="18">
        <f t="shared" ref="I191:J191" si="59">I192</f>
        <v>0</v>
      </c>
      <c r="J191" s="18">
        <f t="shared" si="59"/>
        <v>0</v>
      </c>
    </row>
    <row r="192" spans="1:10" ht="38.25" x14ac:dyDescent="0.25">
      <c r="A192" s="17" t="s">
        <v>38</v>
      </c>
      <c r="B192" s="31">
        <v>809</v>
      </c>
      <c r="C192" s="31" t="s">
        <v>121</v>
      </c>
      <c r="D192" s="31" t="s">
        <v>110</v>
      </c>
      <c r="E192" s="31" t="s">
        <v>198</v>
      </c>
      <c r="F192" s="31" t="s">
        <v>39</v>
      </c>
      <c r="G192" s="31"/>
      <c r="H192" s="16">
        <f>H193</f>
        <v>5000</v>
      </c>
      <c r="I192" s="18">
        <f t="shared" ref="I192:J192" si="60">I193</f>
        <v>0</v>
      </c>
      <c r="J192" s="18">
        <f t="shared" si="60"/>
        <v>0</v>
      </c>
    </row>
    <row r="193" spans="1:10" x14ac:dyDescent="0.25">
      <c r="A193" s="17" t="s">
        <v>40</v>
      </c>
      <c r="B193" s="31" t="s">
        <v>22</v>
      </c>
      <c r="C193" s="31" t="s">
        <v>121</v>
      </c>
      <c r="D193" s="31" t="s">
        <v>110</v>
      </c>
      <c r="E193" s="31" t="s">
        <v>198</v>
      </c>
      <c r="F193" s="31" t="s">
        <v>41</v>
      </c>
      <c r="G193" s="31"/>
      <c r="H193" s="16">
        <f>H194</f>
        <v>5000</v>
      </c>
      <c r="I193" s="18">
        <f t="shared" ref="I193:J193" si="61">I194</f>
        <v>0</v>
      </c>
      <c r="J193" s="18">
        <f t="shared" si="61"/>
        <v>0</v>
      </c>
    </row>
    <row r="194" spans="1:10" x14ac:dyDescent="0.25">
      <c r="A194" s="17" t="s">
        <v>74</v>
      </c>
      <c r="B194" s="31" t="s">
        <v>22</v>
      </c>
      <c r="C194" s="31" t="s">
        <v>121</v>
      </c>
      <c r="D194" s="31" t="s">
        <v>110</v>
      </c>
      <c r="E194" s="31" t="s">
        <v>198</v>
      </c>
      <c r="F194" s="31" t="s">
        <v>41</v>
      </c>
      <c r="G194" s="31" t="s">
        <v>75</v>
      </c>
      <c r="H194" s="16">
        <v>5000</v>
      </c>
      <c r="I194" s="18">
        <v>0</v>
      </c>
      <c r="J194" s="18">
        <v>0</v>
      </c>
    </row>
    <row r="195" spans="1:10" ht="89.25" x14ac:dyDescent="0.25">
      <c r="A195" s="20" t="s">
        <v>201</v>
      </c>
      <c r="B195" s="21" t="s">
        <v>22</v>
      </c>
      <c r="C195" s="21" t="s">
        <v>121</v>
      </c>
      <c r="D195" s="21" t="s">
        <v>110</v>
      </c>
      <c r="E195" s="21" t="s">
        <v>200</v>
      </c>
      <c r="F195" s="21" t="s">
        <v>18</v>
      </c>
      <c r="G195" s="21"/>
      <c r="H195" s="22">
        <f>H196</f>
        <v>10720</v>
      </c>
      <c r="I195" s="18">
        <f t="shared" ref="I195:J195" si="62">I196</f>
        <v>0</v>
      </c>
      <c r="J195" s="18">
        <f t="shared" si="62"/>
        <v>0</v>
      </c>
    </row>
    <row r="196" spans="1:10" ht="38.25" x14ac:dyDescent="0.25">
      <c r="A196" s="17" t="s">
        <v>36</v>
      </c>
      <c r="B196" s="30" t="s">
        <v>22</v>
      </c>
      <c r="C196" s="30" t="s">
        <v>121</v>
      </c>
      <c r="D196" s="30" t="s">
        <v>110</v>
      </c>
      <c r="E196" s="21" t="s">
        <v>200</v>
      </c>
      <c r="F196" s="30" t="s">
        <v>37</v>
      </c>
      <c r="G196" s="30"/>
      <c r="H196" s="16">
        <f>H197</f>
        <v>10720</v>
      </c>
      <c r="I196" s="18">
        <f t="shared" ref="I196:J196" si="63">I197</f>
        <v>0</v>
      </c>
      <c r="J196" s="18">
        <f t="shared" si="63"/>
        <v>0</v>
      </c>
    </row>
    <row r="197" spans="1:10" ht="38.25" x14ac:dyDescent="0.25">
      <c r="A197" s="17" t="s">
        <v>38</v>
      </c>
      <c r="B197" s="30" t="s">
        <v>22</v>
      </c>
      <c r="C197" s="30" t="s">
        <v>121</v>
      </c>
      <c r="D197" s="30" t="s">
        <v>110</v>
      </c>
      <c r="E197" s="21" t="s">
        <v>200</v>
      </c>
      <c r="F197" s="30" t="s">
        <v>39</v>
      </c>
      <c r="G197" s="30"/>
      <c r="H197" s="16">
        <f>H198</f>
        <v>10720</v>
      </c>
      <c r="I197" s="18">
        <f t="shared" ref="I197:J197" si="64">I198</f>
        <v>0</v>
      </c>
      <c r="J197" s="18">
        <f t="shared" si="64"/>
        <v>0</v>
      </c>
    </row>
    <row r="198" spans="1:10" x14ac:dyDescent="0.25">
      <c r="A198" s="17" t="s">
        <v>40</v>
      </c>
      <c r="B198" s="30" t="s">
        <v>22</v>
      </c>
      <c r="C198" s="30" t="s">
        <v>121</v>
      </c>
      <c r="D198" s="30" t="s">
        <v>110</v>
      </c>
      <c r="E198" s="21" t="s">
        <v>200</v>
      </c>
      <c r="F198" s="30" t="s">
        <v>41</v>
      </c>
      <c r="G198" s="30"/>
      <c r="H198" s="16">
        <f>H199</f>
        <v>10720</v>
      </c>
      <c r="I198" s="18">
        <f t="shared" ref="I198:J198" si="65">I199</f>
        <v>0</v>
      </c>
      <c r="J198" s="18">
        <f t="shared" si="65"/>
        <v>0</v>
      </c>
    </row>
    <row r="199" spans="1:10" x14ac:dyDescent="0.25">
      <c r="A199" s="17" t="s">
        <v>74</v>
      </c>
      <c r="B199" s="30" t="s">
        <v>22</v>
      </c>
      <c r="C199" s="30" t="s">
        <v>121</v>
      </c>
      <c r="D199" s="30" t="s">
        <v>110</v>
      </c>
      <c r="E199" s="21" t="s">
        <v>200</v>
      </c>
      <c r="F199" s="30" t="s">
        <v>41</v>
      </c>
      <c r="G199" s="30" t="s">
        <v>75</v>
      </c>
      <c r="H199" s="16">
        <v>10720</v>
      </c>
      <c r="I199" s="18">
        <v>0</v>
      </c>
      <c r="J199" s="18">
        <v>0</v>
      </c>
    </row>
    <row r="200" spans="1:10" ht="89.25" x14ac:dyDescent="0.25">
      <c r="A200" s="20" t="s">
        <v>203</v>
      </c>
      <c r="B200" s="21" t="s">
        <v>22</v>
      </c>
      <c r="C200" s="21" t="s">
        <v>121</v>
      </c>
      <c r="D200" s="21" t="s">
        <v>110</v>
      </c>
      <c r="E200" s="21" t="s">
        <v>202</v>
      </c>
      <c r="F200" s="21" t="s">
        <v>18</v>
      </c>
      <c r="G200" s="21"/>
      <c r="H200" s="22">
        <f>H201</f>
        <v>8915</v>
      </c>
      <c r="I200" s="18">
        <f t="shared" ref="I200:J203" si="66">I201</f>
        <v>0</v>
      </c>
      <c r="J200" s="18">
        <f t="shared" si="66"/>
        <v>0</v>
      </c>
    </row>
    <row r="201" spans="1:10" ht="38.25" x14ac:dyDescent="0.25">
      <c r="A201" s="17" t="s">
        <v>36</v>
      </c>
      <c r="B201" s="31" t="s">
        <v>22</v>
      </c>
      <c r="C201" s="31" t="s">
        <v>121</v>
      </c>
      <c r="D201" s="31" t="s">
        <v>110</v>
      </c>
      <c r="E201" s="21" t="s">
        <v>202</v>
      </c>
      <c r="F201" s="31" t="s">
        <v>37</v>
      </c>
      <c r="G201" s="31"/>
      <c r="H201" s="16">
        <f>H202</f>
        <v>8915</v>
      </c>
      <c r="I201" s="18">
        <f t="shared" si="66"/>
        <v>0</v>
      </c>
      <c r="J201" s="18">
        <f t="shared" si="66"/>
        <v>0</v>
      </c>
    </row>
    <row r="202" spans="1:10" ht="38.25" x14ac:dyDescent="0.25">
      <c r="A202" s="17" t="s">
        <v>38</v>
      </c>
      <c r="B202" s="31" t="s">
        <v>22</v>
      </c>
      <c r="C202" s="31" t="s">
        <v>121</v>
      </c>
      <c r="D202" s="31" t="s">
        <v>110</v>
      </c>
      <c r="E202" s="21" t="s">
        <v>202</v>
      </c>
      <c r="F202" s="31" t="s">
        <v>39</v>
      </c>
      <c r="G202" s="31"/>
      <c r="H202" s="16">
        <f>H203</f>
        <v>8915</v>
      </c>
      <c r="I202" s="18">
        <f t="shared" si="66"/>
        <v>0</v>
      </c>
      <c r="J202" s="18">
        <f t="shared" si="66"/>
        <v>0</v>
      </c>
    </row>
    <row r="203" spans="1:10" x14ac:dyDescent="0.25">
      <c r="A203" s="17" t="s">
        <v>40</v>
      </c>
      <c r="B203" s="31" t="s">
        <v>22</v>
      </c>
      <c r="C203" s="31" t="s">
        <v>121</v>
      </c>
      <c r="D203" s="31" t="s">
        <v>110</v>
      </c>
      <c r="E203" s="21" t="s">
        <v>202</v>
      </c>
      <c r="F203" s="31" t="s">
        <v>41</v>
      </c>
      <c r="G203" s="31"/>
      <c r="H203" s="16">
        <f>H204</f>
        <v>8915</v>
      </c>
      <c r="I203" s="18">
        <f t="shared" si="66"/>
        <v>0</v>
      </c>
      <c r="J203" s="18">
        <f t="shared" si="66"/>
        <v>0</v>
      </c>
    </row>
    <row r="204" spans="1:10" x14ac:dyDescent="0.25">
      <c r="A204" s="17" t="s">
        <v>74</v>
      </c>
      <c r="B204" s="31" t="s">
        <v>22</v>
      </c>
      <c r="C204" s="31" t="s">
        <v>121</v>
      </c>
      <c r="D204" s="31" t="s">
        <v>110</v>
      </c>
      <c r="E204" s="21" t="s">
        <v>202</v>
      </c>
      <c r="F204" s="31" t="s">
        <v>41</v>
      </c>
      <c r="G204" s="31" t="s">
        <v>75</v>
      </c>
      <c r="H204" s="16">
        <v>8915</v>
      </c>
      <c r="I204" s="18">
        <v>0</v>
      </c>
      <c r="J204" s="18">
        <v>0</v>
      </c>
    </row>
    <row r="205" spans="1:10" ht="114.75" x14ac:dyDescent="0.25">
      <c r="A205" s="20" t="s">
        <v>206</v>
      </c>
      <c r="B205" s="21" t="s">
        <v>22</v>
      </c>
      <c r="C205" s="21" t="s">
        <v>121</v>
      </c>
      <c r="D205" s="21" t="s">
        <v>110</v>
      </c>
      <c r="E205" s="21" t="s">
        <v>204</v>
      </c>
      <c r="F205" s="21" t="s">
        <v>18</v>
      </c>
      <c r="G205" s="21"/>
      <c r="H205" s="22">
        <f>H206</f>
        <v>552593.57999999996</v>
      </c>
      <c r="I205" s="18">
        <f t="shared" ref="I205:J205" si="67">I206</f>
        <v>0</v>
      </c>
      <c r="J205" s="18">
        <f t="shared" si="67"/>
        <v>0</v>
      </c>
    </row>
    <row r="206" spans="1:10" ht="38.25" x14ac:dyDescent="0.25">
      <c r="A206" s="17" t="s">
        <v>36</v>
      </c>
      <c r="B206" s="30" t="s">
        <v>22</v>
      </c>
      <c r="C206" s="30" t="s">
        <v>121</v>
      </c>
      <c r="D206" s="30" t="s">
        <v>110</v>
      </c>
      <c r="E206" s="21" t="s">
        <v>204</v>
      </c>
      <c r="F206" s="30" t="s">
        <v>37</v>
      </c>
      <c r="G206" s="30"/>
      <c r="H206" s="16">
        <f>H207</f>
        <v>552593.57999999996</v>
      </c>
      <c r="I206" s="18">
        <f t="shared" ref="I206:J206" si="68">I207</f>
        <v>0</v>
      </c>
      <c r="J206" s="18">
        <f t="shared" si="68"/>
        <v>0</v>
      </c>
    </row>
    <row r="207" spans="1:10" ht="38.25" x14ac:dyDescent="0.25">
      <c r="A207" s="17" t="s">
        <v>38</v>
      </c>
      <c r="B207" s="30" t="s">
        <v>22</v>
      </c>
      <c r="C207" s="30" t="s">
        <v>121</v>
      </c>
      <c r="D207" s="30" t="s">
        <v>110</v>
      </c>
      <c r="E207" s="21" t="s">
        <v>204</v>
      </c>
      <c r="F207" s="30" t="s">
        <v>39</v>
      </c>
      <c r="G207" s="30"/>
      <c r="H207" s="16">
        <f>H208</f>
        <v>552593.57999999996</v>
      </c>
      <c r="I207" s="18">
        <f t="shared" ref="I207:J207" si="69">I208</f>
        <v>0</v>
      </c>
      <c r="J207" s="18">
        <f t="shared" si="69"/>
        <v>0</v>
      </c>
    </row>
    <row r="208" spans="1:10" x14ac:dyDescent="0.25">
      <c r="A208" s="17" t="s">
        <v>40</v>
      </c>
      <c r="B208" s="30" t="s">
        <v>22</v>
      </c>
      <c r="C208" s="30" t="s">
        <v>121</v>
      </c>
      <c r="D208" s="30" t="s">
        <v>110</v>
      </c>
      <c r="E208" s="21" t="s">
        <v>204</v>
      </c>
      <c r="F208" s="30" t="s">
        <v>41</v>
      </c>
      <c r="G208" s="30"/>
      <c r="H208" s="16">
        <f>H209</f>
        <v>552593.57999999996</v>
      </c>
      <c r="I208" s="18">
        <f t="shared" ref="I208:J208" si="70">I209</f>
        <v>0</v>
      </c>
      <c r="J208" s="18">
        <f t="shared" si="70"/>
        <v>0</v>
      </c>
    </row>
    <row r="209" spans="1:10" ht="63.75" x14ac:dyDescent="0.25">
      <c r="A209" s="17" t="s">
        <v>207</v>
      </c>
      <c r="B209" s="30" t="s">
        <v>22</v>
      </c>
      <c r="C209" s="30" t="s">
        <v>121</v>
      </c>
      <c r="D209" s="30" t="s">
        <v>110</v>
      </c>
      <c r="E209" s="21" t="s">
        <v>204</v>
      </c>
      <c r="F209" s="30" t="s">
        <v>41</v>
      </c>
      <c r="G209" s="30" t="s">
        <v>205</v>
      </c>
      <c r="H209" s="16">
        <v>552593.57999999996</v>
      </c>
      <c r="I209" s="18">
        <v>0</v>
      </c>
      <c r="J209" s="18">
        <v>0</v>
      </c>
    </row>
    <row r="210" spans="1:10" ht="114.75" x14ac:dyDescent="0.25">
      <c r="A210" s="20" t="s">
        <v>210</v>
      </c>
      <c r="B210" s="21" t="s">
        <v>22</v>
      </c>
      <c r="C210" s="21" t="s">
        <v>121</v>
      </c>
      <c r="D210" s="21" t="s">
        <v>110</v>
      </c>
      <c r="E210" s="21" t="s">
        <v>208</v>
      </c>
      <c r="F210" s="21" t="s">
        <v>18</v>
      </c>
      <c r="G210" s="21"/>
      <c r="H210" s="22">
        <f>H211</f>
        <v>459510.43</v>
      </c>
      <c r="I210" s="18">
        <f t="shared" ref="I210:J213" si="71">I211</f>
        <v>0</v>
      </c>
      <c r="J210" s="18">
        <f t="shared" si="71"/>
        <v>0</v>
      </c>
    </row>
    <row r="211" spans="1:10" ht="38.25" x14ac:dyDescent="0.25">
      <c r="A211" s="17" t="s">
        <v>36</v>
      </c>
      <c r="B211" s="31" t="s">
        <v>22</v>
      </c>
      <c r="C211" s="31" t="s">
        <v>121</v>
      </c>
      <c r="D211" s="31" t="s">
        <v>110</v>
      </c>
      <c r="E211" s="21" t="s">
        <v>208</v>
      </c>
      <c r="F211" s="31" t="s">
        <v>37</v>
      </c>
      <c r="G211" s="31"/>
      <c r="H211" s="16">
        <f>H212</f>
        <v>459510.43</v>
      </c>
      <c r="I211" s="18">
        <f t="shared" si="71"/>
        <v>0</v>
      </c>
      <c r="J211" s="18">
        <f t="shared" si="71"/>
        <v>0</v>
      </c>
    </row>
    <row r="212" spans="1:10" ht="38.25" x14ac:dyDescent="0.25">
      <c r="A212" s="17" t="s">
        <v>38</v>
      </c>
      <c r="B212" s="31" t="s">
        <v>22</v>
      </c>
      <c r="C212" s="31" t="s">
        <v>121</v>
      </c>
      <c r="D212" s="31" t="s">
        <v>110</v>
      </c>
      <c r="E212" s="21" t="s">
        <v>208</v>
      </c>
      <c r="F212" s="31" t="s">
        <v>39</v>
      </c>
      <c r="G212" s="31"/>
      <c r="H212" s="16">
        <f>H213</f>
        <v>459510.43</v>
      </c>
      <c r="I212" s="18">
        <f t="shared" si="71"/>
        <v>0</v>
      </c>
      <c r="J212" s="18">
        <f t="shared" si="71"/>
        <v>0</v>
      </c>
    </row>
    <row r="213" spans="1:10" x14ac:dyDescent="0.25">
      <c r="A213" s="17" t="s">
        <v>40</v>
      </c>
      <c r="B213" s="31" t="s">
        <v>22</v>
      </c>
      <c r="C213" s="31" t="s">
        <v>121</v>
      </c>
      <c r="D213" s="31" t="s">
        <v>110</v>
      </c>
      <c r="E213" s="21" t="s">
        <v>208</v>
      </c>
      <c r="F213" s="31" t="s">
        <v>41</v>
      </c>
      <c r="G213" s="31"/>
      <c r="H213" s="16">
        <f>H214</f>
        <v>459510.43</v>
      </c>
      <c r="I213" s="18">
        <f t="shared" si="71"/>
        <v>0</v>
      </c>
      <c r="J213" s="18">
        <f t="shared" si="71"/>
        <v>0</v>
      </c>
    </row>
    <row r="214" spans="1:10" ht="63.75" x14ac:dyDescent="0.25">
      <c r="A214" s="17" t="s">
        <v>211</v>
      </c>
      <c r="B214" s="31" t="s">
        <v>22</v>
      </c>
      <c r="C214" s="31" t="s">
        <v>121</v>
      </c>
      <c r="D214" s="31" t="s">
        <v>110</v>
      </c>
      <c r="E214" s="21" t="s">
        <v>208</v>
      </c>
      <c r="F214" s="31" t="s">
        <v>41</v>
      </c>
      <c r="G214" s="31" t="s">
        <v>209</v>
      </c>
      <c r="H214" s="16">
        <v>459510.43</v>
      </c>
      <c r="I214" s="18">
        <v>0</v>
      </c>
      <c r="J214" s="18">
        <v>0</v>
      </c>
    </row>
    <row r="215" spans="1:10" ht="51" x14ac:dyDescent="0.25">
      <c r="A215" s="17" t="s">
        <v>132</v>
      </c>
      <c r="B215" s="6" t="s">
        <v>22</v>
      </c>
      <c r="C215" s="6" t="s">
        <v>121</v>
      </c>
      <c r="D215" s="6" t="s">
        <v>110</v>
      </c>
      <c r="E215" s="6" t="s">
        <v>133</v>
      </c>
      <c r="F215" s="6" t="s">
        <v>18</v>
      </c>
      <c r="G215" s="6"/>
      <c r="H215" s="16">
        <f>H216</f>
        <v>123710.73</v>
      </c>
      <c r="I215" s="18">
        <f t="shared" ref="I215:J218" si="72">I216</f>
        <v>123710.73</v>
      </c>
      <c r="J215" s="18">
        <f t="shared" si="72"/>
        <v>123710.73</v>
      </c>
    </row>
    <row r="216" spans="1:10" ht="38.25" x14ac:dyDescent="0.25">
      <c r="A216" s="17" t="s">
        <v>36</v>
      </c>
      <c r="B216" s="6">
        <v>809</v>
      </c>
      <c r="C216" s="6" t="s">
        <v>121</v>
      </c>
      <c r="D216" s="6" t="s">
        <v>110</v>
      </c>
      <c r="E216" s="6" t="s">
        <v>133</v>
      </c>
      <c r="F216" s="6" t="s">
        <v>37</v>
      </c>
      <c r="G216" s="6"/>
      <c r="H216" s="16">
        <f>H217</f>
        <v>123710.73</v>
      </c>
      <c r="I216" s="18">
        <f t="shared" si="72"/>
        <v>123710.73</v>
      </c>
      <c r="J216" s="18">
        <f t="shared" si="72"/>
        <v>123710.73</v>
      </c>
    </row>
    <row r="217" spans="1:10" ht="38.25" x14ac:dyDescent="0.25">
      <c r="A217" s="17" t="s">
        <v>38</v>
      </c>
      <c r="B217" s="6">
        <v>809</v>
      </c>
      <c r="C217" s="6" t="s">
        <v>121</v>
      </c>
      <c r="D217" s="6" t="s">
        <v>110</v>
      </c>
      <c r="E217" s="6" t="s">
        <v>133</v>
      </c>
      <c r="F217" s="6" t="s">
        <v>39</v>
      </c>
      <c r="G217" s="6"/>
      <c r="H217" s="16">
        <f>H218</f>
        <v>123710.73</v>
      </c>
      <c r="I217" s="18">
        <f t="shared" si="72"/>
        <v>123710.73</v>
      </c>
      <c r="J217" s="18">
        <f t="shared" si="72"/>
        <v>123710.73</v>
      </c>
    </row>
    <row r="218" spans="1:10" x14ac:dyDescent="0.25">
      <c r="A218" s="17" t="s">
        <v>40</v>
      </c>
      <c r="B218" s="6" t="s">
        <v>22</v>
      </c>
      <c r="C218" s="6" t="s">
        <v>121</v>
      </c>
      <c r="D218" s="6" t="s">
        <v>110</v>
      </c>
      <c r="E218" s="6" t="s">
        <v>133</v>
      </c>
      <c r="F218" s="6" t="s">
        <v>41</v>
      </c>
      <c r="G218" s="6"/>
      <c r="H218" s="16">
        <f>H219</f>
        <v>123710.73</v>
      </c>
      <c r="I218" s="18">
        <f t="shared" si="72"/>
        <v>123710.73</v>
      </c>
      <c r="J218" s="18">
        <f t="shared" si="72"/>
        <v>123710.73</v>
      </c>
    </row>
    <row r="219" spans="1:10" x14ac:dyDescent="0.25">
      <c r="A219" s="17" t="s">
        <v>77</v>
      </c>
      <c r="B219" s="6" t="s">
        <v>22</v>
      </c>
      <c r="C219" s="6" t="s">
        <v>121</v>
      </c>
      <c r="D219" s="6" t="s">
        <v>110</v>
      </c>
      <c r="E219" s="6" t="s">
        <v>133</v>
      </c>
      <c r="F219" s="6" t="s">
        <v>41</v>
      </c>
      <c r="G219" s="6" t="s">
        <v>78</v>
      </c>
      <c r="H219" s="16">
        <v>123710.73</v>
      </c>
      <c r="I219" s="18">
        <v>123710.73</v>
      </c>
      <c r="J219" s="18">
        <v>123710.73</v>
      </c>
    </row>
    <row r="220" spans="1:10" x14ac:dyDescent="0.25">
      <c r="A220" s="24" t="s">
        <v>134</v>
      </c>
      <c r="B220" s="11" t="s">
        <v>22</v>
      </c>
      <c r="C220" s="11" t="s">
        <v>135</v>
      </c>
      <c r="D220" s="11" t="s">
        <v>16</v>
      </c>
      <c r="E220" s="11" t="s">
        <v>17</v>
      </c>
      <c r="F220" s="11" t="s">
        <v>18</v>
      </c>
      <c r="G220" s="9"/>
      <c r="H220" s="12">
        <f>H221+H227</f>
        <v>7000</v>
      </c>
      <c r="I220" s="12">
        <f>I221+I227</f>
        <v>1000</v>
      </c>
      <c r="J220" s="12">
        <f>J221+J227</f>
        <v>1000</v>
      </c>
    </row>
    <row r="221" spans="1:10" ht="38.25" x14ac:dyDescent="0.25">
      <c r="A221" s="17" t="s">
        <v>136</v>
      </c>
      <c r="B221" s="6" t="s">
        <v>22</v>
      </c>
      <c r="C221" s="6" t="s">
        <v>135</v>
      </c>
      <c r="D221" s="6" t="s">
        <v>121</v>
      </c>
      <c r="E221" s="6" t="s">
        <v>17</v>
      </c>
      <c r="F221" s="6" t="s">
        <v>18</v>
      </c>
      <c r="G221" s="15"/>
      <c r="H221" s="16">
        <f>H222</f>
        <v>5000</v>
      </c>
      <c r="I221" s="18">
        <f t="shared" ref="I221:J221" si="73">I222</f>
        <v>0</v>
      </c>
      <c r="J221" s="18">
        <f t="shared" si="73"/>
        <v>0</v>
      </c>
    </row>
    <row r="222" spans="1:10" ht="38.25" x14ac:dyDescent="0.25">
      <c r="A222" s="17" t="s">
        <v>186</v>
      </c>
      <c r="B222" s="6" t="s">
        <v>22</v>
      </c>
      <c r="C222" s="6" t="s">
        <v>135</v>
      </c>
      <c r="D222" s="6" t="s">
        <v>121</v>
      </c>
      <c r="E222" s="6" t="s">
        <v>137</v>
      </c>
      <c r="F222" s="6" t="s">
        <v>18</v>
      </c>
      <c r="G222" s="15"/>
      <c r="H222" s="16">
        <f t="shared" ref="H222:J225" si="74">H223</f>
        <v>5000</v>
      </c>
      <c r="I222" s="18">
        <f t="shared" si="74"/>
        <v>0</v>
      </c>
      <c r="J222" s="18">
        <f t="shared" si="74"/>
        <v>0</v>
      </c>
    </row>
    <row r="223" spans="1:10" ht="38.25" x14ac:dyDescent="0.25">
      <c r="A223" s="17" t="s">
        <v>36</v>
      </c>
      <c r="B223" s="6" t="s">
        <v>22</v>
      </c>
      <c r="C223" s="6" t="s">
        <v>135</v>
      </c>
      <c r="D223" s="6" t="s">
        <v>121</v>
      </c>
      <c r="E223" s="6" t="s">
        <v>137</v>
      </c>
      <c r="F223" s="6" t="s">
        <v>37</v>
      </c>
      <c r="G223" s="15"/>
      <c r="H223" s="16">
        <f t="shared" si="74"/>
        <v>5000</v>
      </c>
      <c r="I223" s="18">
        <f t="shared" si="74"/>
        <v>0</v>
      </c>
      <c r="J223" s="18">
        <f t="shared" si="74"/>
        <v>0</v>
      </c>
    </row>
    <row r="224" spans="1:10" ht="38.25" x14ac:dyDescent="0.25">
      <c r="A224" s="17" t="s">
        <v>38</v>
      </c>
      <c r="B224" s="6" t="s">
        <v>22</v>
      </c>
      <c r="C224" s="6" t="s">
        <v>135</v>
      </c>
      <c r="D224" s="6" t="s">
        <v>121</v>
      </c>
      <c r="E224" s="6" t="s">
        <v>137</v>
      </c>
      <c r="F224" s="6" t="s">
        <v>39</v>
      </c>
      <c r="G224" s="15"/>
      <c r="H224" s="16">
        <f t="shared" si="74"/>
        <v>5000</v>
      </c>
      <c r="I224" s="18">
        <f t="shared" si="74"/>
        <v>0</v>
      </c>
      <c r="J224" s="18">
        <f t="shared" si="74"/>
        <v>0</v>
      </c>
    </row>
    <row r="225" spans="1:10" x14ac:dyDescent="0.25">
      <c r="A225" s="17" t="s">
        <v>40</v>
      </c>
      <c r="B225" s="6" t="s">
        <v>22</v>
      </c>
      <c r="C225" s="6" t="s">
        <v>135</v>
      </c>
      <c r="D225" s="6" t="s">
        <v>121</v>
      </c>
      <c r="E225" s="6" t="s">
        <v>137</v>
      </c>
      <c r="F225" s="6" t="s">
        <v>41</v>
      </c>
      <c r="G225" s="15"/>
      <c r="H225" s="16">
        <f t="shared" si="74"/>
        <v>5000</v>
      </c>
      <c r="I225" s="18">
        <f t="shared" si="74"/>
        <v>0</v>
      </c>
      <c r="J225" s="18">
        <f t="shared" si="74"/>
        <v>0</v>
      </c>
    </row>
    <row r="226" spans="1:10" x14ac:dyDescent="0.25">
      <c r="A226" s="17" t="s">
        <v>74</v>
      </c>
      <c r="B226" s="6" t="s">
        <v>22</v>
      </c>
      <c r="C226" s="6" t="s">
        <v>135</v>
      </c>
      <c r="D226" s="6" t="s">
        <v>121</v>
      </c>
      <c r="E226" s="6" t="s">
        <v>137</v>
      </c>
      <c r="F226" s="6" t="s">
        <v>41</v>
      </c>
      <c r="G226" s="6" t="s">
        <v>75</v>
      </c>
      <c r="H226" s="16">
        <v>5000</v>
      </c>
      <c r="I226" s="18">
        <v>0</v>
      </c>
      <c r="J226" s="18">
        <v>0</v>
      </c>
    </row>
    <row r="227" spans="1:10" x14ac:dyDescent="0.25">
      <c r="A227" s="17" t="s">
        <v>138</v>
      </c>
      <c r="B227" s="6" t="s">
        <v>22</v>
      </c>
      <c r="C227" s="6" t="s">
        <v>135</v>
      </c>
      <c r="D227" s="6" t="s">
        <v>135</v>
      </c>
      <c r="E227" s="6" t="s">
        <v>17</v>
      </c>
      <c r="F227" s="6" t="s">
        <v>18</v>
      </c>
      <c r="G227" s="6"/>
      <c r="H227" s="16">
        <f>H228</f>
        <v>2000</v>
      </c>
      <c r="I227" s="16">
        <f t="shared" ref="I227:J227" si="75">I228</f>
        <v>1000</v>
      </c>
      <c r="J227" s="16">
        <f t="shared" si="75"/>
        <v>1000</v>
      </c>
    </row>
    <row r="228" spans="1:10" ht="38.25" x14ac:dyDescent="0.25">
      <c r="A228" s="17" t="s">
        <v>189</v>
      </c>
      <c r="B228" s="6" t="s">
        <v>22</v>
      </c>
      <c r="C228" s="6" t="s">
        <v>135</v>
      </c>
      <c r="D228" s="6" t="s">
        <v>135</v>
      </c>
      <c r="E228" s="6" t="s">
        <v>139</v>
      </c>
      <c r="F228" s="6" t="s">
        <v>18</v>
      </c>
      <c r="G228" s="6"/>
      <c r="H228" s="16">
        <f t="shared" ref="H228:J231" si="76">H229</f>
        <v>2000</v>
      </c>
      <c r="I228" s="16">
        <f t="shared" si="76"/>
        <v>1000</v>
      </c>
      <c r="J228" s="16">
        <f t="shared" si="76"/>
        <v>1000</v>
      </c>
    </row>
    <row r="229" spans="1:10" ht="38.25" x14ac:dyDescent="0.25">
      <c r="A229" s="17" t="s">
        <v>36</v>
      </c>
      <c r="B229" s="6" t="s">
        <v>22</v>
      </c>
      <c r="C229" s="6" t="s">
        <v>135</v>
      </c>
      <c r="D229" s="6" t="s">
        <v>135</v>
      </c>
      <c r="E229" s="6" t="s">
        <v>139</v>
      </c>
      <c r="F229" s="6" t="s">
        <v>37</v>
      </c>
      <c r="G229" s="6"/>
      <c r="H229" s="16">
        <f t="shared" si="76"/>
        <v>2000</v>
      </c>
      <c r="I229" s="16">
        <f t="shared" si="76"/>
        <v>1000</v>
      </c>
      <c r="J229" s="16">
        <f t="shared" si="76"/>
        <v>1000</v>
      </c>
    </row>
    <row r="230" spans="1:10" ht="38.25" x14ac:dyDescent="0.25">
      <c r="A230" s="17" t="s">
        <v>38</v>
      </c>
      <c r="B230" s="6" t="s">
        <v>22</v>
      </c>
      <c r="C230" s="6" t="s">
        <v>135</v>
      </c>
      <c r="D230" s="6" t="s">
        <v>135</v>
      </c>
      <c r="E230" s="6" t="s">
        <v>139</v>
      </c>
      <c r="F230" s="6" t="s">
        <v>39</v>
      </c>
      <c r="G230" s="6"/>
      <c r="H230" s="16">
        <f t="shared" si="76"/>
        <v>2000</v>
      </c>
      <c r="I230" s="16">
        <f t="shared" si="76"/>
        <v>1000</v>
      </c>
      <c r="J230" s="16">
        <f t="shared" si="76"/>
        <v>1000</v>
      </c>
    </row>
    <row r="231" spans="1:10" x14ac:dyDescent="0.25">
      <c r="A231" s="17" t="s">
        <v>40</v>
      </c>
      <c r="B231" s="6" t="s">
        <v>22</v>
      </c>
      <c r="C231" s="6" t="s">
        <v>135</v>
      </c>
      <c r="D231" s="6" t="s">
        <v>135</v>
      </c>
      <c r="E231" s="6" t="s">
        <v>139</v>
      </c>
      <c r="F231" s="6" t="s">
        <v>41</v>
      </c>
      <c r="G231" s="6"/>
      <c r="H231" s="16">
        <f>H232</f>
        <v>2000</v>
      </c>
      <c r="I231" s="16">
        <f t="shared" si="76"/>
        <v>1000</v>
      </c>
      <c r="J231" s="16">
        <f t="shared" si="76"/>
        <v>1000</v>
      </c>
    </row>
    <row r="232" spans="1:10" ht="25.5" x14ac:dyDescent="0.25">
      <c r="A232" s="17" t="s">
        <v>46</v>
      </c>
      <c r="B232" s="6" t="s">
        <v>22</v>
      </c>
      <c r="C232" s="6" t="s">
        <v>135</v>
      </c>
      <c r="D232" s="6" t="s">
        <v>135</v>
      </c>
      <c r="E232" s="6" t="s">
        <v>140</v>
      </c>
      <c r="F232" s="6" t="s">
        <v>41</v>
      </c>
      <c r="G232" s="6" t="s">
        <v>47</v>
      </c>
      <c r="H232" s="16">
        <f>2500-500</f>
        <v>2000</v>
      </c>
      <c r="I232" s="16">
        <v>1000</v>
      </c>
      <c r="J232" s="16">
        <v>1000</v>
      </c>
    </row>
    <row r="233" spans="1:10" x14ac:dyDescent="0.25">
      <c r="A233" s="24" t="s">
        <v>187</v>
      </c>
      <c r="B233" s="11" t="s">
        <v>22</v>
      </c>
      <c r="C233" s="11" t="s">
        <v>141</v>
      </c>
      <c r="D233" s="11" t="s">
        <v>16</v>
      </c>
      <c r="E233" s="11" t="s">
        <v>17</v>
      </c>
      <c r="F233" s="11" t="s">
        <v>18</v>
      </c>
      <c r="G233" s="9"/>
      <c r="H233" s="12">
        <f>H234</f>
        <v>4742229</v>
      </c>
      <c r="I233" s="12">
        <f t="shared" ref="I233:J233" si="77">I234</f>
        <v>2183467</v>
      </c>
      <c r="J233" s="12">
        <f t="shared" si="77"/>
        <v>1924910</v>
      </c>
    </row>
    <row r="234" spans="1:10" x14ac:dyDescent="0.25">
      <c r="A234" s="17" t="s">
        <v>142</v>
      </c>
      <c r="B234" s="6">
        <v>809</v>
      </c>
      <c r="C234" s="6" t="s">
        <v>141</v>
      </c>
      <c r="D234" s="6" t="s">
        <v>20</v>
      </c>
      <c r="E234" s="6" t="s">
        <v>17</v>
      </c>
      <c r="F234" s="6" t="s">
        <v>18</v>
      </c>
      <c r="G234" s="6"/>
      <c r="H234" s="16">
        <f>H235+H252+H257</f>
        <v>4742229</v>
      </c>
      <c r="I234" s="16">
        <f>I235+I252+I257</f>
        <v>2183467</v>
      </c>
      <c r="J234" s="16">
        <f>J235+J252+J257</f>
        <v>1924910</v>
      </c>
    </row>
    <row r="235" spans="1:10" ht="38.25" x14ac:dyDescent="0.25">
      <c r="A235" s="17" t="s">
        <v>143</v>
      </c>
      <c r="B235" s="6">
        <v>809</v>
      </c>
      <c r="C235" s="6" t="s">
        <v>141</v>
      </c>
      <c r="D235" s="6" t="s">
        <v>20</v>
      </c>
      <c r="E235" s="6" t="s">
        <v>144</v>
      </c>
      <c r="F235" s="6" t="s">
        <v>18</v>
      </c>
      <c r="G235" s="6"/>
      <c r="H235" s="16">
        <f>H236+H240+H249</f>
        <v>4715229</v>
      </c>
      <c r="I235" s="16">
        <f>I236+I240+I249</f>
        <v>2181467</v>
      </c>
      <c r="J235" s="16">
        <f>J236+J240+J249</f>
        <v>1922910</v>
      </c>
    </row>
    <row r="236" spans="1:10" ht="76.5" x14ac:dyDescent="0.25">
      <c r="A236" s="17" t="s">
        <v>183</v>
      </c>
      <c r="B236" s="6">
        <v>809</v>
      </c>
      <c r="C236" s="6" t="s">
        <v>141</v>
      </c>
      <c r="D236" s="6" t="s">
        <v>20</v>
      </c>
      <c r="E236" s="6" t="s">
        <v>144</v>
      </c>
      <c r="F236" s="6" t="s">
        <v>26</v>
      </c>
      <c r="G236" s="6"/>
      <c r="H236" s="16">
        <f>H237</f>
        <v>4478229</v>
      </c>
      <c r="I236" s="16">
        <f t="shared" ref="I236:J236" si="78">I237</f>
        <v>2055467</v>
      </c>
      <c r="J236" s="16">
        <f t="shared" si="78"/>
        <v>1894410</v>
      </c>
    </row>
    <row r="237" spans="1:10" ht="25.5" x14ac:dyDescent="0.25">
      <c r="A237" s="17" t="s">
        <v>145</v>
      </c>
      <c r="B237" s="6" t="s">
        <v>22</v>
      </c>
      <c r="C237" s="6" t="s">
        <v>141</v>
      </c>
      <c r="D237" s="6" t="s">
        <v>20</v>
      </c>
      <c r="E237" s="6" t="s">
        <v>144</v>
      </c>
      <c r="F237" s="6" t="s">
        <v>146</v>
      </c>
      <c r="G237" s="6"/>
      <c r="H237" s="16">
        <f>H238+H239</f>
        <v>4478229</v>
      </c>
      <c r="I237" s="16">
        <f t="shared" ref="I237:J237" si="79">I238+I239</f>
        <v>2055467</v>
      </c>
      <c r="J237" s="16">
        <f t="shared" si="79"/>
        <v>1894410</v>
      </c>
    </row>
    <row r="238" spans="1:10" x14ac:dyDescent="0.25">
      <c r="A238" s="17" t="s">
        <v>147</v>
      </c>
      <c r="B238" s="6" t="s">
        <v>22</v>
      </c>
      <c r="C238" s="6" t="s">
        <v>141</v>
      </c>
      <c r="D238" s="6" t="s">
        <v>20</v>
      </c>
      <c r="E238" s="6" t="s">
        <v>144</v>
      </c>
      <c r="F238" s="6" t="s">
        <v>148</v>
      </c>
      <c r="G238" s="6"/>
      <c r="H238" s="16">
        <f>3140000+299500</f>
        <v>3439500</v>
      </c>
      <c r="I238" s="16">
        <v>1578700</v>
      </c>
      <c r="J238" s="16">
        <v>1455000</v>
      </c>
    </row>
    <row r="239" spans="1:10" ht="51" x14ac:dyDescent="0.25">
      <c r="A239" s="17" t="s">
        <v>149</v>
      </c>
      <c r="B239" s="6" t="s">
        <v>22</v>
      </c>
      <c r="C239" s="6" t="s">
        <v>141</v>
      </c>
      <c r="D239" s="6" t="s">
        <v>20</v>
      </c>
      <c r="E239" s="6" t="s">
        <v>144</v>
      </c>
      <c r="F239" s="6" t="s">
        <v>150</v>
      </c>
      <c r="G239" s="6"/>
      <c r="H239" s="16">
        <f>948280+90449</f>
        <v>1038729</v>
      </c>
      <c r="I239" s="16">
        <v>476767</v>
      </c>
      <c r="J239" s="16">
        <v>439410</v>
      </c>
    </row>
    <row r="240" spans="1:10" ht="38.25" x14ac:dyDescent="0.25">
      <c r="A240" s="17" t="s">
        <v>36</v>
      </c>
      <c r="B240" s="6" t="s">
        <v>22</v>
      </c>
      <c r="C240" s="6" t="s">
        <v>141</v>
      </c>
      <c r="D240" s="6" t="s">
        <v>20</v>
      </c>
      <c r="E240" s="6" t="s">
        <v>144</v>
      </c>
      <c r="F240" s="6" t="s">
        <v>37</v>
      </c>
      <c r="G240" s="6"/>
      <c r="H240" s="16">
        <f>H241</f>
        <v>236000</v>
      </c>
      <c r="I240" s="16">
        <f t="shared" ref="I240:J240" si="80">I241</f>
        <v>125000</v>
      </c>
      <c r="J240" s="16">
        <f t="shared" si="80"/>
        <v>27500</v>
      </c>
    </row>
    <row r="241" spans="1:10" ht="38.25" x14ac:dyDescent="0.25">
      <c r="A241" s="17" t="s">
        <v>38</v>
      </c>
      <c r="B241" s="6" t="s">
        <v>22</v>
      </c>
      <c r="C241" s="6" t="s">
        <v>141</v>
      </c>
      <c r="D241" s="6" t="s">
        <v>20</v>
      </c>
      <c r="E241" s="6" t="s">
        <v>144</v>
      </c>
      <c r="F241" s="6" t="s">
        <v>39</v>
      </c>
      <c r="G241" s="6"/>
      <c r="H241" s="16">
        <f>H242+H247</f>
        <v>236000</v>
      </c>
      <c r="I241" s="16">
        <f>I242+I247</f>
        <v>125000</v>
      </c>
      <c r="J241" s="16">
        <f>J242+J247</f>
        <v>27500</v>
      </c>
    </row>
    <row r="242" spans="1:10" x14ac:dyDescent="0.25">
      <c r="A242" s="17" t="s">
        <v>40</v>
      </c>
      <c r="B242" s="6" t="s">
        <v>22</v>
      </c>
      <c r="C242" s="6" t="s">
        <v>141</v>
      </c>
      <c r="D242" s="6" t="s">
        <v>20</v>
      </c>
      <c r="E242" s="6" t="s">
        <v>144</v>
      </c>
      <c r="F242" s="6" t="s">
        <v>41</v>
      </c>
      <c r="G242" s="6"/>
      <c r="H242" s="16">
        <f>H243+H244+H245+H246</f>
        <v>116000</v>
      </c>
      <c r="I242" s="16">
        <f t="shared" ref="I242:J242" si="81">I243+I244+I245+I246</f>
        <v>5000</v>
      </c>
      <c r="J242" s="16">
        <f t="shared" si="81"/>
        <v>2500</v>
      </c>
    </row>
    <row r="243" spans="1:10" x14ac:dyDescent="0.25">
      <c r="A243" s="17" t="s">
        <v>42</v>
      </c>
      <c r="B243" s="6" t="s">
        <v>22</v>
      </c>
      <c r="C243" s="6" t="s">
        <v>141</v>
      </c>
      <c r="D243" s="6" t="s">
        <v>20</v>
      </c>
      <c r="E243" s="6" t="s">
        <v>144</v>
      </c>
      <c r="F243" s="6" t="s">
        <v>41</v>
      </c>
      <c r="G243" s="6" t="s">
        <v>43</v>
      </c>
      <c r="H243" s="16">
        <v>25000</v>
      </c>
      <c r="I243" s="18">
        <v>0</v>
      </c>
      <c r="J243" s="18">
        <v>0</v>
      </c>
    </row>
    <row r="244" spans="1:10" x14ac:dyDescent="0.25">
      <c r="A244" s="17" t="s">
        <v>44</v>
      </c>
      <c r="B244" s="6" t="s">
        <v>22</v>
      </c>
      <c r="C244" s="6" t="s">
        <v>141</v>
      </c>
      <c r="D244" s="6" t="s">
        <v>20</v>
      </c>
      <c r="E244" s="6" t="s">
        <v>144</v>
      </c>
      <c r="F244" s="6" t="s">
        <v>41</v>
      </c>
      <c r="G244" s="6" t="s">
        <v>45</v>
      </c>
      <c r="H244" s="16">
        <v>11000</v>
      </c>
      <c r="I244" s="18">
        <v>5000</v>
      </c>
      <c r="J244" s="18">
        <v>2500</v>
      </c>
    </row>
    <row r="245" spans="1:10" x14ac:dyDescent="0.25">
      <c r="A245" s="17" t="s">
        <v>77</v>
      </c>
      <c r="B245" s="6" t="s">
        <v>22</v>
      </c>
      <c r="C245" s="6" t="s">
        <v>141</v>
      </c>
      <c r="D245" s="6" t="s">
        <v>20</v>
      </c>
      <c r="E245" s="6" t="s">
        <v>144</v>
      </c>
      <c r="F245" s="6" t="s">
        <v>41</v>
      </c>
      <c r="G245" s="6" t="s">
        <v>78</v>
      </c>
      <c r="H245" s="16">
        <v>30000</v>
      </c>
      <c r="I245" s="18">
        <v>0</v>
      </c>
      <c r="J245" s="18">
        <v>0</v>
      </c>
    </row>
    <row r="246" spans="1:10" x14ac:dyDescent="0.25">
      <c r="A246" s="17" t="s">
        <v>74</v>
      </c>
      <c r="B246" s="6" t="s">
        <v>22</v>
      </c>
      <c r="C246" s="6" t="s">
        <v>141</v>
      </c>
      <c r="D246" s="6" t="s">
        <v>20</v>
      </c>
      <c r="E246" s="6" t="s">
        <v>144</v>
      </c>
      <c r="F246" s="6" t="s">
        <v>41</v>
      </c>
      <c r="G246" s="6" t="s">
        <v>75</v>
      </c>
      <c r="H246" s="16">
        <v>50000</v>
      </c>
      <c r="I246" s="18">
        <v>0</v>
      </c>
      <c r="J246" s="18">
        <v>0</v>
      </c>
    </row>
    <row r="247" spans="1:10" x14ac:dyDescent="0.25">
      <c r="A247" s="17" t="s">
        <v>48</v>
      </c>
      <c r="B247" s="6" t="s">
        <v>22</v>
      </c>
      <c r="C247" s="6" t="s">
        <v>141</v>
      </c>
      <c r="D247" s="6" t="s">
        <v>20</v>
      </c>
      <c r="E247" s="6" t="s">
        <v>144</v>
      </c>
      <c r="F247" s="6" t="s">
        <v>49</v>
      </c>
      <c r="G247" s="6"/>
      <c r="H247" s="16">
        <f>H248</f>
        <v>120000</v>
      </c>
      <c r="I247" s="16">
        <f>I248</f>
        <v>120000</v>
      </c>
      <c r="J247" s="16">
        <f t="shared" ref="J247" si="82">J248</f>
        <v>25000</v>
      </c>
    </row>
    <row r="248" spans="1:10" x14ac:dyDescent="0.25">
      <c r="A248" s="17" t="s">
        <v>44</v>
      </c>
      <c r="B248" s="6" t="s">
        <v>22</v>
      </c>
      <c r="C248" s="6" t="s">
        <v>141</v>
      </c>
      <c r="D248" s="6" t="s">
        <v>20</v>
      </c>
      <c r="E248" s="6" t="s">
        <v>144</v>
      </c>
      <c r="F248" s="6" t="s">
        <v>49</v>
      </c>
      <c r="G248" s="6" t="s">
        <v>45</v>
      </c>
      <c r="H248" s="16">
        <v>120000</v>
      </c>
      <c r="I248" s="18">
        <v>120000</v>
      </c>
      <c r="J248" s="18">
        <v>25000</v>
      </c>
    </row>
    <row r="249" spans="1:10" x14ac:dyDescent="0.25">
      <c r="A249" s="17" t="s">
        <v>50</v>
      </c>
      <c r="B249" s="6" t="s">
        <v>22</v>
      </c>
      <c r="C249" s="6" t="s">
        <v>141</v>
      </c>
      <c r="D249" s="6" t="s">
        <v>20</v>
      </c>
      <c r="E249" s="6" t="s">
        <v>144</v>
      </c>
      <c r="F249" s="6" t="s">
        <v>51</v>
      </c>
      <c r="G249" s="6"/>
      <c r="H249" s="16">
        <f>H250</f>
        <v>1000</v>
      </c>
      <c r="I249" s="16">
        <f t="shared" ref="I249:J250" si="83">I250</f>
        <v>1000</v>
      </c>
      <c r="J249" s="16">
        <f t="shared" si="83"/>
        <v>1000</v>
      </c>
    </row>
    <row r="250" spans="1:10" x14ac:dyDescent="0.25">
      <c r="A250" s="17" t="s">
        <v>52</v>
      </c>
      <c r="B250" s="6" t="s">
        <v>22</v>
      </c>
      <c r="C250" s="6" t="s">
        <v>141</v>
      </c>
      <c r="D250" s="6" t="s">
        <v>20</v>
      </c>
      <c r="E250" s="6" t="s">
        <v>144</v>
      </c>
      <c r="F250" s="6" t="s">
        <v>53</v>
      </c>
      <c r="G250" s="6"/>
      <c r="H250" s="16">
        <f>H251</f>
        <v>1000</v>
      </c>
      <c r="I250" s="16">
        <f t="shared" si="83"/>
        <v>1000</v>
      </c>
      <c r="J250" s="16">
        <f t="shared" si="83"/>
        <v>1000</v>
      </c>
    </row>
    <row r="251" spans="1:10" x14ac:dyDescent="0.25">
      <c r="A251" s="17" t="s">
        <v>151</v>
      </c>
      <c r="B251" s="6" t="s">
        <v>22</v>
      </c>
      <c r="C251" s="6" t="s">
        <v>141</v>
      </c>
      <c r="D251" s="6" t="s">
        <v>20</v>
      </c>
      <c r="E251" s="6" t="s">
        <v>144</v>
      </c>
      <c r="F251" s="6" t="s">
        <v>152</v>
      </c>
      <c r="G251" s="6"/>
      <c r="H251" s="27">
        <v>1000</v>
      </c>
      <c r="I251" s="27">
        <v>1000</v>
      </c>
      <c r="J251" s="27">
        <v>1000</v>
      </c>
    </row>
    <row r="252" spans="1:10" ht="25.5" x14ac:dyDescent="0.25">
      <c r="A252" s="17" t="s">
        <v>116</v>
      </c>
      <c r="B252" s="6" t="s">
        <v>22</v>
      </c>
      <c r="C252" s="6" t="s">
        <v>141</v>
      </c>
      <c r="D252" s="6" t="s">
        <v>20</v>
      </c>
      <c r="E252" s="6" t="s">
        <v>76</v>
      </c>
      <c r="F252" s="6" t="s">
        <v>18</v>
      </c>
      <c r="G252" s="6"/>
      <c r="H252" s="16">
        <f t="shared" ref="H252:J255" si="84">H253</f>
        <v>25000</v>
      </c>
      <c r="I252" s="28">
        <f t="shared" si="84"/>
        <v>0</v>
      </c>
      <c r="J252" s="28">
        <f t="shared" si="84"/>
        <v>0</v>
      </c>
    </row>
    <row r="253" spans="1:10" ht="38.25" x14ac:dyDescent="0.25">
      <c r="A253" s="17" t="s">
        <v>36</v>
      </c>
      <c r="B253" s="6" t="s">
        <v>22</v>
      </c>
      <c r="C253" s="6" t="s">
        <v>141</v>
      </c>
      <c r="D253" s="6" t="s">
        <v>20</v>
      </c>
      <c r="E253" s="6" t="s">
        <v>76</v>
      </c>
      <c r="F253" s="6" t="s">
        <v>37</v>
      </c>
      <c r="G253" s="6"/>
      <c r="H253" s="16">
        <f t="shared" si="84"/>
        <v>25000</v>
      </c>
      <c r="I253" s="28">
        <f t="shared" si="84"/>
        <v>0</v>
      </c>
      <c r="J253" s="28">
        <f t="shared" si="84"/>
        <v>0</v>
      </c>
    </row>
    <row r="254" spans="1:10" ht="38.25" x14ac:dyDescent="0.25">
      <c r="A254" s="17" t="s">
        <v>38</v>
      </c>
      <c r="B254" s="6" t="s">
        <v>22</v>
      </c>
      <c r="C254" s="6" t="s">
        <v>141</v>
      </c>
      <c r="D254" s="6" t="s">
        <v>20</v>
      </c>
      <c r="E254" s="6" t="s">
        <v>76</v>
      </c>
      <c r="F254" s="6" t="s">
        <v>39</v>
      </c>
      <c r="G254" s="6"/>
      <c r="H254" s="16">
        <f t="shared" si="84"/>
        <v>25000</v>
      </c>
      <c r="I254" s="28">
        <f t="shared" si="84"/>
        <v>0</v>
      </c>
      <c r="J254" s="28">
        <f t="shared" si="84"/>
        <v>0</v>
      </c>
    </row>
    <row r="255" spans="1:10" x14ac:dyDescent="0.25">
      <c r="A255" s="17" t="s">
        <v>40</v>
      </c>
      <c r="B255" s="6" t="s">
        <v>22</v>
      </c>
      <c r="C255" s="6" t="s">
        <v>141</v>
      </c>
      <c r="D255" s="6" t="s">
        <v>20</v>
      </c>
      <c r="E255" s="6" t="s">
        <v>76</v>
      </c>
      <c r="F255" s="6" t="s">
        <v>41</v>
      </c>
      <c r="G255" s="6"/>
      <c r="H255" s="16">
        <f>H256</f>
        <v>25000</v>
      </c>
      <c r="I255" s="28">
        <f t="shared" si="84"/>
        <v>0</v>
      </c>
      <c r="J255" s="28">
        <f t="shared" si="84"/>
        <v>0</v>
      </c>
    </row>
    <row r="256" spans="1:10" x14ac:dyDescent="0.25">
      <c r="A256" s="17" t="s">
        <v>77</v>
      </c>
      <c r="B256" s="6" t="s">
        <v>22</v>
      </c>
      <c r="C256" s="6" t="s">
        <v>141</v>
      </c>
      <c r="D256" s="6" t="s">
        <v>20</v>
      </c>
      <c r="E256" s="6" t="s">
        <v>76</v>
      </c>
      <c r="F256" s="6" t="s">
        <v>41</v>
      </c>
      <c r="G256" s="6" t="s">
        <v>78</v>
      </c>
      <c r="H256" s="16">
        <v>25000</v>
      </c>
      <c r="I256" s="28">
        <v>0</v>
      </c>
      <c r="J256" s="28">
        <v>0</v>
      </c>
    </row>
    <row r="257" spans="1:10" ht="51" x14ac:dyDescent="0.25">
      <c r="A257" s="17" t="s">
        <v>79</v>
      </c>
      <c r="B257" s="6" t="s">
        <v>22</v>
      </c>
      <c r="C257" s="6" t="s">
        <v>141</v>
      </c>
      <c r="D257" s="6" t="s">
        <v>20</v>
      </c>
      <c r="E257" s="6" t="s">
        <v>80</v>
      </c>
      <c r="F257" s="6" t="s">
        <v>18</v>
      </c>
      <c r="G257" s="6"/>
      <c r="H257" s="16">
        <f t="shared" ref="H257:J259" si="85">H258</f>
        <v>2000</v>
      </c>
      <c r="I257" s="16">
        <f t="shared" si="85"/>
        <v>2000</v>
      </c>
      <c r="J257" s="16">
        <f t="shared" si="85"/>
        <v>2000</v>
      </c>
    </row>
    <row r="258" spans="1:10" ht="38.25" x14ac:dyDescent="0.25">
      <c r="A258" s="17" t="s">
        <v>36</v>
      </c>
      <c r="B258" s="6" t="s">
        <v>22</v>
      </c>
      <c r="C258" s="6" t="s">
        <v>141</v>
      </c>
      <c r="D258" s="6" t="s">
        <v>20</v>
      </c>
      <c r="E258" s="6" t="s">
        <v>80</v>
      </c>
      <c r="F258" s="6" t="s">
        <v>37</v>
      </c>
      <c r="G258" s="6"/>
      <c r="H258" s="16">
        <f t="shared" si="85"/>
        <v>2000</v>
      </c>
      <c r="I258" s="16">
        <f t="shared" si="85"/>
        <v>2000</v>
      </c>
      <c r="J258" s="16">
        <f t="shared" si="85"/>
        <v>2000</v>
      </c>
    </row>
    <row r="259" spans="1:10" ht="38.25" x14ac:dyDescent="0.25">
      <c r="A259" s="17" t="s">
        <v>38</v>
      </c>
      <c r="B259" s="6" t="s">
        <v>22</v>
      </c>
      <c r="C259" s="6" t="s">
        <v>141</v>
      </c>
      <c r="D259" s="6" t="s">
        <v>20</v>
      </c>
      <c r="E259" s="6" t="s">
        <v>80</v>
      </c>
      <c r="F259" s="6" t="s">
        <v>39</v>
      </c>
      <c r="G259" s="6"/>
      <c r="H259" s="16">
        <f t="shared" si="85"/>
        <v>2000</v>
      </c>
      <c r="I259" s="16">
        <f t="shared" si="85"/>
        <v>2000</v>
      </c>
      <c r="J259" s="16">
        <f t="shared" si="85"/>
        <v>2000</v>
      </c>
    </row>
    <row r="260" spans="1:10" x14ac:dyDescent="0.25">
      <c r="A260" s="17" t="s">
        <v>40</v>
      </c>
      <c r="B260" s="6" t="s">
        <v>22</v>
      </c>
      <c r="C260" s="6" t="s">
        <v>141</v>
      </c>
      <c r="D260" s="6" t="s">
        <v>20</v>
      </c>
      <c r="E260" s="6" t="s">
        <v>80</v>
      </c>
      <c r="F260" s="6" t="s">
        <v>41</v>
      </c>
      <c r="G260" s="6"/>
      <c r="H260" s="16">
        <f>H261</f>
        <v>2000</v>
      </c>
      <c r="I260" s="16">
        <f>I261</f>
        <v>2000</v>
      </c>
      <c r="J260" s="16">
        <f>J261</f>
        <v>2000</v>
      </c>
    </row>
    <row r="261" spans="1:10" ht="25.5" x14ac:dyDescent="0.25">
      <c r="A261" s="17" t="s">
        <v>46</v>
      </c>
      <c r="B261" s="6" t="s">
        <v>22</v>
      </c>
      <c r="C261" s="6" t="s">
        <v>141</v>
      </c>
      <c r="D261" s="6" t="s">
        <v>20</v>
      </c>
      <c r="E261" s="6" t="s">
        <v>80</v>
      </c>
      <c r="F261" s="6" t="s">
        <v>41</v>
      </c>
      <c r="G261" s="6" t="s">
        <v>47</v>
      </c>
      <c r="H261" s="16">
        <v>2000</v>
      </c>
      <c r="I261" s="16">
        <v>2000</v>
      </c>
      <c r="J261" s="16">
        <v>2000</v>
      </c>
    </row>
    <row r="262" spans="1:10" x14ac:dyDescent="0.25">
      <c r="A262" s="24" t="s">
        <v>153</v>
      </c>
      <c r="B262" s="11" t="s">
        <v>22</v>
      </c>
      <c r="C262" s="11" t="s">
        <v>115</v>
      </c>
      <c r="D262" s="11" t="s">
        <v>16</v>
      </c>
      <c r="E262" s="11" t="s">
        <v>17</v>
      </c>
      <c r="F262" s="11" t="s">
        <v>18</v>
      </c>
      <c r="G262" s="6"/>
      <c r="H262" s="12">
        <f t="shared" ref="H262:J266" si="86">H263</f>
        <v>36000</v>
      </c>
      <c r="I262" s="12">
        <f t="shared" si="86"/>
        <v>36000</v>
      </c>
      <c r="J262" s="12">
        <f t="shared" si="86"/>
        <v>36000</v>
      </c>
    </row>
    <row r="263" spans="1:10" x14ac:dyDescent="0.25">
      <c r="A263" s="17" t="s">
        <v>154</v>
      </c>
      <c r="B263" s="6" t="s">
        <v>22</v>
      </c>
      <c r="C263" s="6" t="s">
        <v>115</v>
      </c>
      <c r="D263" s="6" t="s">
        <v>20</v>
      </c>
      <c r="E263" s="6" t="s">
        <v>17</v>
      </c>
      <c r="F263" s="6" t="s">
        <v>18</v>
      </c>
      <c r="G263" s="6"/>
      <c r="H263" s="16">
        <f>H264</f>
        <v>36000</v>
      </c>
      <c r="I263" s="16">
        <f t="shared" si="86"/>
        <v>36000</v>
      </c>
      <c r="J263" s="16">
        <f t="shared" si="86"/>
        <v>36000</v>
      </c>
    </row>
    <row r="264" spans="1:10" ht="38.25" x14ac:dyDescent="0.25">
      <c r="A264" s="17" t="s">
        <v>155</v>
      </c>
      <c r="B264" s="6" t="s">
        <v>22</v>
      </c>
      <c r="C264" s="6" t="s">
        <v>115</v>
      </c>
      <c r="D264" s="6" t="s">
        <v>20</v>
      </c>
      <c r="E264" s="6" t="s">
        <v>156</v>
      </c>
      <c r="F264" s="6" t="s">
        <v>18</v>
      </c>
      <c r="G264" s="6"/>
      <c r="H264" s="16">
        <f t="shared" si="86"/>
        <v>36000</v>
      </c>
      <c r="I264" s="16">
        <f t="shared" si="86"/>
        <v>36000</v>
      </c>
      <c r="J264" s="16">
        <f t="shared" si="86"/>
        <v>36000</v>
      </c>
    </row>
    <row r="265" spans="1:10" ht="25.5" x14ac:dyDescent="0.25">
      <c r="A265" s="17" t="s">
        <v>157</v>
      </c>
      <c r="B265" s="6" t="s">
        <v>22</v>
      </c>
      <c r="C265" s="6" t="s">
        <v>115</v>
      </c>
      <c r="D265" s="6" t="s">
        <v>20</v>
      </c>
      <c r="E265" s="6" t="s">
        <v>156</v>
      </c>
      <c r="F265" s="6" t="s">
        <v>158</v>
      </c>
      <c r="G265" s="6"/>
      <c r="H265" s="16">
        <f t="shared" si="86"/>
        <v>36000</v>
      </c>
      <c r="I265" s="16">
        <f t="shared" si="86"/>
        <v>36000</v>
      </c>
      <c r="J265" s="16">
        <f t="shared" si="86"/>
        <v>36000</v>
      </c>
    </row>
    <row r="266" spans="1:10" ht="38.25" x14ac:dyDescent="0.25">
      <c r="A266" s="17" t="s">
        <v>159</v>
      </c>
      <c r="B266" s="6" t="s">
        <v>22</v>
      </c>
      <c r="C266" s="6" t="s">
        <v>115</v>
      </c>
      <c r="D266" s="6" t="s">
        <v>20</v>
      </c>
      <c r="E266" s="6" t="s">
        <v>156</v>
      </c>
      <c r="F266" s="6" t="s">
        <v>160</v>
      </c>
      <c r="G266" s="6"/>
      <c r="H266" s="16">
        <f t="shared" si="86"/>
        <v>36000</v>
      </c>
      <c r="I266" s="16">
        <f t="shared" si="86"/>
        <v>36000</v>
      </c>
      <c r="J266" s="16">
        <f t="shared" si="86"/>
        <v>36000</v>
      </c>
    </row>
    <row r="267" spans="1:10" ht="38.25" x14ac:dyDescent="0.25">
      <c r="A267" s="17" t="s">
        <v>161</v>
      </c>
      <c r="B267" s="6" t="s">
        <v>22</v>
      </c>
      <c r="C267" s="6" t="s">
        <v>115</v>
      </c>
      <c r="D267" s="6" t="s">
        <v>20</v>
      </c>
      <c r="E267" s="6" t="s">
        <v>156</v>
      </c>
      <c r="F267" s="6" t="s">
        <v>162</v>
      </c>
      <c r="G267" s="6"/>
      <c r="H267" s="16">
        <v>36000</v>
      </c>
      <c r="I267" s="16">
        <v>36000</v>
      </c>
      <c r="J267" s="16">
        <v>36000</v>
      </c>
    </row>
    <row r="268" spans="1:10" x14ac:dyDescent="0.25">
      <c r="A268" s="13" t="s">
        <v>163</v>
      </c>
      <c r="B268" s="9"/>
      <c r="C268" s="9"/>
      <c r="D268" s="9"/>
      <c r="E268" s="9"/>
      <c r="F268" s="9"/>
      <c r="G268" s="9"/>
      <c r="H268" s="12">
        <f>H9</f>
        <v>14359777.350000001</v>
      </c>
      <c r="I268" s="12">
        <f>I9</f>
        <v>8833281.0800000001</v>
      </c>
      <c r="J268" s="12">
        <f>J9</f>
        <v>8019351.6399999997</v>
      </c>
    </row>
    <row r="270" spans="1:10" x14ac:dyDescent="0.25">
      <c r="A270" s="38" t="s">
        <v>164</v>
      </c>
      <c r="B270" s="38"/>
      <c r="C270" s="38"/>
      <c r="D270" s="38"/>
      <c r="E270" s="38"/>
      <c r="F270" s="38"/>
      <c r="G270" s="38"/>
      <c r="H270" s="38"/>
      <c r="I270" s="38"/>
      <c r="J270" s="38"/>
    </row>
    <row r="271" spans="1:10" x14ac:dyDescent="0.25">
      <c r="A271" s="39" t="s">
        <v>165</v>
      </c>
      <c r="B271" s="39"/>
      <c r="C271" s="39"/>
      <c r="D271" s="39"/>
      <c r="E271" s="39"/>
      <c r="F271" s="39"/>
      <c r="G271" s="39"/>
      <c r="H271" s="39"/>
      <c r="I271" s="39"/>
      <c r="J271" s="39"/>
    </row>
    <row r="272" spans="1:10" x14ac:dyDescent="0.25">
      <c r="A272" s="40" t="s">
        <v>2</v>
      </c>
      <c r="B272" s="40"/>
      <c r="C272" s="40"/>
      <c r="D272" s="40"/>
      <c r="E272" s="40"/>
      <c r="F272" s="40"/>
      <c r="G272" s="40"/>
      <c r="H272" s="40"/>
      <c r="I272" s="40"/>
      <c r="J272" s="40"/>
    </row>
    <row r="273" spans="1:10" x14ac:dyDescent="0.25">
      <c r="A273" s="41" t="s">
        <v>166</v>
      </c>
      <c r="B273" s="43" t="s">
        <v>167</v>
      </c>
      <c r="C273" s="44"/>
      <c r="D273" s="44"/>
      <c r="E273" s="44"/>
      <c r="F273" s="44"/>
      <c r="G273" s="45"/>
      <c r="H273" s="5" t="s">
        <v>5</v>
      </c>
      <c r="I273" s="5" t="s">
        <v>5</v>
      </c>
      <c r="J273" s="5" t="s">
        <v>5</v>
      </c>
    </row>
    <row r="274" spans="1:10" ht="38.25" x14ac:dyDescent="0.25">
      <c r="A274" s="42"/>
      <c r="B274" s="15" t="s">
        <v>168</v>
      </c>
      <c r="C274" s="43" t="s">
        <v>169</v>
      </c>
      <c r="D274" s="44"/>
      <c r="E274" s="44"/>
      <c r="F274" s="44"/>
      <c r="G274" s="45"/>
      <c r="H274" s="5" t="s">
        <v>12</v>
      </c>
      <c r="I274" s="5" t="s">
        <v>13</v>
      </c>
      <c r="J274" s="5" t="s">
        <v>190</v>
      </c>
    </row>
    <row r="275" spans="1:10" ht="25.5" x14ac:dyDescent="0.25">
      <c r="A275" s="15" t="s">
        <v>15</v>
      </c>
      <c r="B275" s="5">
        <v>809</v>
      </c>
      <c r="C275" s="34" t="s">
        <v>170</v>
      </c>
      <c r="D275" s="35"/>
      <c r="E275" s="35"/>
      <c r="F275" s="35"/>
      <c r="G275" s="36"/>
      <c r="H275" s="27">
        <f>H276</f>
        <v>1434677.7699999996</v>
      </c>
      <c r="I275" s="32" t="s">
        <v>171</v>
      </c>
      <c r="J275" s="32" t="s">
        <v>171</v>
      </c>
    </row>
    <row r="276" spans="1:10" ht="25.5" x14ac:dyDescent="0.25">
      <c r="A276" s="15" t="s">
        <v>172</v>
      </c>
      <c r="B276" s="5">
        <v>809</v>
      </c>
      <c r="C276" s="34" t="s">
        <v>173</v>
      </c>
      <c r="D276" s="35"/>
      <c r="E276" s="35"/>
      <c r="F276" s="35"/>
      <c r="G276" s="36"/>
      <c r="H276" s="27">
        <f>H277+H278</f>
        <v>1434677.7699999996</v>
      </c>
      <c r="I276" s="32">
        <f t="shared" ref="I276:J276" si="87">I277+I278</f>
        <v>0</v>
      </c>
      <c r="J276" s="32">
        <f t="shared" si="87"/>
        <v>0</v>
      </c>
    </row>
    <row r="277" spans="1:10" ht="25.5" x14ac:dyDescent="0.25">
      <c r="A277" s="15" t="s">
        <v>174</v>
      </c>
      <c r="B277" s="5">
        <v>809</v>
      </c>
      <c r="C277" s="34" t="s">
        <v>175</v>
      </c>
      <c r="D277" s="35"/>
      <c r="E277" s="35"/>
      <c r="F277" s="35"/>
      <c r="G277" s="36"/>
      <c r="H277" s="33">
        <v>-12925099.58</v>
      </c>
      <c r="I277" s="33">
        <v>-9003281.0800000001</v>
      </c>
      <c r="J277" s="33">
        <v>-8325351.6399999997</v>
      </c>
    </row>
    <row r="278" spans="1:10" ht="25.5" x14ac:dyDescent="0.25">
      <c r="A278" s="15" t="s">
        <v>176</v>
      </c>
      <c r="B278" s="5">
        <v>809</v>
      </c>
      <c r="C278" s="37" t="s">
        <v>177</v>
      </c>
      <c r="D278" s="37"/>
      <c r="E278" s="37"/>
      <c r="F278" s="37"/>
      <c r="G278" s="37"/>
      <c r="H278" s="33">
        <v>14359777.35</v>
      </c>
      <c r="I278" s="33">
        <v>9003281.0800000001</v>
      </c>
      <c r="J278" s="33">
        <v>8325351.6399999997</v>
      </c>
    </row>
    <row r="281" spans="1:10" x14ac:dyDescent="0.25">
      <c r="A281" s="29" t="s">
        <v>178</v>
      </c>
    </row>
  </sheetData>
  <mergeCells count="18">
    <mergeCell ref="A1:J1"/>
    <mergeCell ref="A2:J2"/>
    <mergeCell ref="A3:J3"/>
    <mergeCell ref="D5:F5"/>
    <mergeCell ref="H5:J5"/>
    <mergeCell ref="A6:A7"/>
    <mergeCell ref="B6:F6"/>
    <mergeCell ref="H6:J6"/>
    <mergeCell ref="C275:G275"/>
    <mergeCell ref="C276:G276"/>
    <mergeCell ref="C277:G277"/>
    <mergeCell ref="C278:G278"/>
    <mergeCell ref="A270:J270"/>
    <mergeCell ref="A271:J271"/>
    <mergeCell ref="A272:J272"/>
    <mergeCell ref="A273:A274"/>
    <mergeCell ref="B273:G273"/>
    <mergeCell ref="C274:G27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2024-02-29T09:47:58Z</dcterms:created>
  <dcterms:modified xsi:type="dcterms:W3CDTF">2025-05-21T06:18:50Z</dcterms:modified>
</cp:coreProperties>
</file>