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5" i="1" l="1"/>
  <c r="E26" i="1"/>
  <c r="E20" i="1" l="1"/>
  <c r="D19" i="1" l="1"/>
  <c r="F21" i="1"/>
  <c r="E18" i="1" l="1"/>
  <c r="D9" i="1" l="1"/>
  <c r="C9" i="1"/>
  <c r="F20" i="1" l="1"/>
  <c r="C19" i="1"/>
  <c r="E19" i="1" l="1"/>
  <c r="F19" i="1"/>
  <c r="E12" i="1"/>
  <c r="F12" i="1" l="1"/>
  <c r="C30" i="1"/>
  <c r="C28" i="1"/>
  <c r="C25" i="1"/>
  <c r="C22" i="1"/>
  <c r="C17" i="1"/>
  <c r="C15" i="1"/>
  <c r="C8" i="1" l="1"/>
  <c r="F10" i="1"/>
  <c r="F11" i="1"/>
  <c r="F13" i="1"/>
  <c r="F14" i="1"/>
  <c r="F16" i="1"/>
  <c r="F18" i="1"/>
  <c r="F23" i="1"/>
  <c r="F24" i="1"/>
  <c r="F26" i="1"/>
  <c r="F27" i="1"/>
  <c r="F29" i="1"/>
  <c r="F31" i="1"/>
  <c r="E10" i="1"/>
  <c r="E11" i="1"/>
  <c r="E14" i="1"/>
  <c r="E16" i="1"/>
  <c r="E23" i="1"/>
  <c r="E24" i="1"/>
  <c r="E29" i="1"/>
  <c r="E31" i="1"/>
  <c r="D30" i="1"/>
  <c r="F30" i="1" s="1"/>
  <c r="D28" i="1"/>
  <c r="F28" i="1" s="1"/>
  <c r="D25" i="1"/>
  <c r="D22" i="1"/>
  <c r="D17" i="1"/>
  <c r="E17" i="1" s="1"/>
  <c r="D15" i="1"/>
  <c r="F15" i="1" s="1"/>
  <c r="F25" i="1" l="1"/>
  <c r="F22" i="1"/>
  <c r="D8" i="1"/>
  <c r="E8" i="1" s="1"/>
  <c r="E15" i="1"/>
  <c r="F9" i="1"/>
  <c r="E28" i="1"/>
  <c r="E30" i="1"/>
  <c r="E22" i="1"/>
  <c r="F17" i="1"/>
  <c r="E9" i="1"/>
  <c r="F8" i="1" l="1"/>
</calcChain>
</file>

<file path=xl/sharedStrings.xml><?xml version="1.0" encoding="utf-8"?>
<sst xmlns="http://schemas.openxmlformats.org/spreadsheetml/2006/main" count="59" uniqueCount="59">
  <si>
    <t>Наименование показателя</t>
  </si>
  <si>
    <t>Код классификации расходов бюджетов Российской Федерации</t>
  </si>
  <si>
    <t>в % (гр.4/гр.3*100)</t>
  </si>
  <si>
    <t>в руб. (гр.4-гр.3)</t>
  </si>
  <si>
    <t>3</t>
  </si>
  <si>
    <t>4</t>
  </si>
  <si>
    <t>5</t>
  </si>
  <si>
    <t>Расходы бюджета - ИТОГО</t>
  </si>
  <si>
    <t>х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</si>
  <si>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</si>
  <si>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</si>
  <si>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</si>
  <si>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</si>
  <si>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</si>
  <si>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</si>
  <si>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>Резервные фонды</t>
  </si>
  <si>
    <t>000 0111 0000000000 000</t>
  </si>
  <si>
    <t>Другие общегосударственные вопросы</t>
  </si>
  <si>
    <t xml:space="preserve"> 000 0113 0000000000 000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</si>
  <si>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</si>
  <si>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</si>
  <si>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</si>
  <si>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</si>
  <si>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НАЦИОНАЛЬНАЯ БЕЗОПАСНОСТЬ И ПРАВООХРАНИТЕЛЬНАЯ ДЕЯТЕЛЬНОСТЬ</t>
  </si>
  <si>
    <t>000 0300 0000000000 000</t>
  </si>
  <si>
    <t>000 0310 0000000000 000</t>
  </si>
  <si>
    <t>ЖИЛИЩНО-КОММУНАЛЬНОЕ ХОЗЯЙСТВО</t>
  </si>
  <si>
    <t xml:space="preserve"> 000 0500 0000000000 000</t>
  </si>
  <si>
    <t>Коммунальное хозяйство</t>
  </si>
  <si>
    <t>000 0502 0000000000 000</t>
  </si>
  <si>
    <t>Благоустройство</t>
  </si>
  <si>
    <t xml:space="preserve"> 000 0503 0000000000 000</t>
  </si>
  <si>
    <t>ОБРАЗОВАНИЕ</t>
  </si>
  <si>
    <t xml:space="preserve"> 000 0700 0000000000 000</t>
  </si>
  <si>
    <t>Профессиональная подготовка, переподготовка и повышение квалификации</t>
  </si>
  <si>
    <t xml:space="preserve"> 000 0705 0000000000 000</t>
  </si>
  <si>
    <t>Молодежная политика и оздоровление детей</t>
  </si>
  <si>
    <t>000 0707 0000000000 000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</si>
  <si>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</si>
  <si>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</si>
  <si>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</si>
  <si>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</si>
  <si>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</si>
  <si>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</si>
  <si>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</si>
  <si>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</si>
  <si>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</si>
  <si>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</si>
  <si>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</si>
  <si>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</si>
  <si>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 xml:space="preserve"> 000 0400 0000000000 000</t>
  </si>
  <si>
    <t>Дорожное хозяйство (дорожные фонды)</t>
  </si>
  <si>
    <t>000 0409 0000000000 000</t>
  </si>
  <si>
    <t>Другие вопросы в области национальной экономики</t>
  </si>
  <si>
    <t>000 0412 0000000000 000</t>
  </si>
  <si>
    <t>Сведения о расходах бюджета Холуйского сельского поселения по разделам и подразделам классификации расходов бюджетов за 9 месяцев 2023 года в сравнении с соответствующим периодом 2022 года</t>
  </si>
  <si>
    <t>Исполнено за 9 месяцев 2022 года (руб.)</t>
  </si>
  <si>
    <t>Исполнено за 9 месяцев 2023 года (руб.)</t>
  </si>
  <si>
    <t>Рост (снижение) 2023 года к 2022 году (по состоянию на 1 октября)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</si>
</sst>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</font>
    <font>
      <sz val="13.5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49" fontId="3" fillId="0" borderId="6">
      <alignment horizontal="center"/>
    </xf>
    <xf numFmtId="0" fontId="4" fillId="0" borderId="0"/>
    <xf numFmtId="49" fontId="3" fillId="0" borderId="7">
      <alignment horizontal="center" vertical="center" wrapText="1"/>
    </xf>
    <xf numFmtId="49" fontId="3" fillId="0" borderId="7">
      <alignment horizontal="center" vertical="center" wrapText="1"/>
    </xf>
    <xf numFmtId="0" fontId="8" fillId="0" borderId="12">
      <alignment horizontal="left" wrapText="1"/>
    </xf>
    <xf numFmtId="49" fontId="8" fillId="0" borderId="6">
      <alignment horizontal="center" wrapText="1"/>
    </xf>
    <xf numFmtId="4" fontId="8" fillId="0" borderId="6">
      <alignment horizontal="right"/>
    </xf>
    <xf numFmtId="0" fontId="8" fillId="0" borderId="13">
      <alignment horizontal="left" wrapText="1" indent="2"/>
    </xf>
    <xf numFmtId="49" fontId="8" fillId="0" borderId="6">
      <alignment horizontal="center"/>
    </xf>
  </cellStyleXfs>
  <cellXfs count="25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49" fontId="6" fillId="0" borderId="1" xfId="4" applyNumberFormat="1" applyFont="1" applyBorder="1" applyAlignment="1" applyProtection="1">
      <alignment horizontal="center" vertical="center" wrapText="1"/>
    </xf>
    <xf numFmtId="49" fontId="6" fillId="0" borderId="2" xfId="5" applyFont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9" fillId="0" borderId="1" xfId="6" applyNumberFormat="1" applyFont="1" applyBorder="1" applyAlignment="1" applyProtection="1">
      <alignment horizontal="left" vertical="top" wrapText="1"/>
    </xf>
    <xf numFmtId="49" fontId="9" fillId="0" borderId="1" xfId="7" applyNumberFormat="1" applyFont="1" applyBorder="1" applyProtection="1">
      <alignment horizontal="center" wrapText="1"/>
    </xf>
    <xf numFmtId="4" fontId="9" fillId="0" borderId="1" xfId="8" applyNumberFormat="1" applyFont="1" applyBorder="1" applyAlignment="1" applyProtection="1">
      <alignment horizontal="center" vertical="center"/>
    </xf>
    <xf numFmtId="0" fontId="9" fillId="0" borderId="1" xfId="9" applyNumberFormat="1" applyFont="1" applyBorder="1" applyAlignment="1" applyProtection="1">
      <alignment horizontal="left" vertical="top" wrapText="1"/>
    </xf>
    <xf numFmtId="49" fontId="9" fillId="0" borderId="1" xfId="10" applyNumberFormat="1" applyFont="1" applyBorder="1" applyAlignment="1" applyProtection="1">
      <alignment horizontal="center" vertical="center"/>
    </xf>
    <xf numFmtId="0" fontId="10" fillId="0" borderId="1" xfId="9" applyNumberFormat="1" applyFont="1" applyBorder="1" applyAlignment="1" applyProtection="1">
      <alignment horizontal="left" vertical="top" wrapText="1"/>
    </xf>
    <xf numFmtId="49" fontId="10" fillId="0" borderId="1" xfId="10" applyNumberFormat="1" applyFont="1" applyBorder="1" applyAlignment="1" applyProtection="1">
      <alignment horizontal="center" vertical="center"/>
    </xf>
    <xf numFmtId="4" fontId="10" fillId="0" borderId="1" xfId="8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9" fontId="6" fillId="0" borderId="8" xfId="4" applyNumberFormat="1" applyFont="1" applyBorder="1" applyAlignment="1" applyProtection="1">
      <alignment horizontal="center" vertical="center" wrapText="1"/>
    </xf>
    <xf numFmtId="49" fontId="6" fillId="0" borderId="9" xfId="4" applyNumberFormat="1" applyFont="1" applyBorder="1" applyAlignment="1" applyProtection="1">
      <alignment horizontal="center" vertical="center" wrapText="1"/>
    </xf>
    <xf numFmtId="49" fontId="6" fillId="0" borderId="10" xfId="4" applyNumberFormat="1" applyFont="1" applyBorder="1" applyAlignment="1" applyProtection="1">
      <alignment horizontal="center" vertical="center" wrapText="1"/>
    </xf>
    <xf numFmtId="49" fontId="6" fillId="0" borderId="11" xfId="4" applyNumberFormat="1" applyFont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11">
    <cellStyle name="xl100" xfId="7"/>
    <cellStyle name="xl103" xfId="2"/>
    <cellStyle name="xl22" xfId="3"/>
    <cellStyle name="xl30" xfId="4"/>
    <cellStyle name="xl34" xfId="9"/>
    <cellStyle name="xl52" xfId="10"/>
    <cellStyle name="xl53" xfId="5"/>
    <cellStyle name="xl58" xfId="8"/>
    <cellStyle name="xl92" xfId="6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E30" sqref="E30"/>
    </sheetView>
  </sheetViews>
  <sheetFormatPr defaultRowHeight="15" x14ac:dyDescent="0.25"/>
  <cols>
    <col min="1" max="1" width="33.140625" customWidth="1"/>
    <col min="2" max="2" width="31.28515625" customWidth="1"/>
    <col min="3" max="3" width="16.42578125" customWidth="1"/>
    <col min="4" max="4" width="15.28515625" customWidth="1"/>
    <col min="5" max="5" width="15.42578125" customWidth="1"/>
    <col min="6" max="6" width="24.5703125" customWidth="1"/>
  </cols>
  <sheetData>
    <row r="1" spans="1:6" x14ac:dyDescent="0.25">
      <c r="A1" s="15" t="s">
        <v>55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ht="60" customHeight="1" x14ac:dyDescent="0.25">
      <c r="A3" s="15"/>
      <c r="B3" s="15"/>
      <c r="C3" s="15"/>
      <c r="D3" s="15"/>
      <c r="E3" s="15"/>
      <c r="F3" s="15"/>
    </row>
    <row r="5" spans="1:6" ht="41.25" customHeight="1" x14ac:dyDescent="0.25">
      <c r="A5" s="24" t="s">
        <v>0</v>
      </c>
      <c r="B5" s="18" t="s">
        <v>1</v>
      </c>
      <c r="C5" s="20" t="s">
        <v>56</v>
      </c>
      <c r="D5" s="22" t="s">
        <v>57</v>
      </c>
      <c r="E5" s="16" t="s">
        <v>58</v>
      </c>
      <c r="F5" s="17"/>
    </row>
    <row r="6" spans="1:6" ht="31.5" x14ac:dyDescent="0.25">
      <c r="A6" s="18"/>
      <c r="B6" s="19"/>
      <c r="C6" s="21"/>
      <c r="D6" s="23"/>
      <c r="E6" s="5" t="s">
        <v>2</v>
      </c>
      <c r="F6" s="6" t="s">
        <v>3</v>
      </c>
    </row>
    <row r="7" spans="1:6" ht="17.25" x14ac:dyDescent="0.25">
      <c r="A7" s="1">
        <v>1</v>
      </c>
      <c r="B7" s="1">
        <v>2</v>
      </c>
      <c r="C7" s="2" t="s">
        <v>4</v>
      </c>
      <c r="D7" s="2" t="s">
        <v>5</v>
      </c>
      <c r="E7" s="3" t="s">
        <v>6</v>
      </c>
      <c r="F7" s="4">
        <v>6</v>
      </c>
    </row>
    <row r="8" spans="1:6" ht="15.75" x14ac:dyDescent="0.25">
      <c r="A8" s="7" t="s">
        <v>7</v>
      </c>
      <c r="B8" s="8" t="s">
        <v>8</v>
      </c>
      <c r="C8" s="9">
        <f>C9+C15+C17+C22+C25+C28+C30+C19</f>
        <v>7073873.9700000007</v>
      </c>
      <c r="D8" s="9">
        <f>D9+D15+D17+D22+D25+D28+D30+D19</f>
        <v>9161908.8099999987</v>
      </c>
      <c r="E8" s="9">
        <f>D8/C8*100</f>
        <v>129.51755783118651</v>
      </c>
      <c r="F8" s="9">
        <f>D8-C8</f>
        <v>2088034.839999998</v>
      </c>
    </row>
    <row r="9" spans="1:6" ht="31.5" x14ac:dyDescent="0.25">
      <c r="A9" s="10" t="s">
        <v>9</v>
      </c>
      <c r="B9" s="11" t="s">
        <v>10</v>
      </c>
      <c r="C9" s="9">
        <f>C10+C11+C13+C14+C12</f>
        <v>1836619.42</v>
      </c>
      <c r="D9" s="9">
        <f>D10+D11+D13+D14+D12</f>
        <v>2450816.27</v>
      </c>
      <c r="E9" s="9">
        <f t="shared" ref="E9:E31" si="0">D9/C9*100</f>
        <v>133.44170508662052</v>
      </c>
      <c r="F9" s="9">
        <f t="shared" ref="F9:F31" si="1">D9-C9</f>
        <v>614196.85000000009</v>
      </c>
    </row>
    <row r="10" spans="1:6" ht="63" x14ac:dyDescent="0.25">
      <c r="A10" s="12" t="s">
        <v>11</v>
      </c>
      <c r="B10" s="13" t="s">
        <v>12</v>
      </c>
      <c r="C10" s="14">
        <v>483951.72</v>
      </c>
      <c r="D10" s="14">
        <v>546750.81000000006</v>
      </c>
      <c r="E10" s="14">
        <f t="shared" si="0"/>
        <v>112.97631300907456</v>
      </c>
      <c r="F10" s="14">
        <f t="shared" si="1"/>
        <v>62799.090000000084</v>
      </c>
    </row>
    <row r="11" spans="1:6" ht="126" x14ac:dyDescent="0.25">
      <c r="A11" s="12" t="s">
        <v>13</v>
      </c>
      <c r="B11" s="13" t="s">
        <v>14</v>
      </c>
      <c r="C11" s="14">
        <v>1157060.76</v>
      </c>
      <c r="D11" s="14">
        <v>1503596.74</v>
      </c>
      <c r="E11" s="14">
        <f t="shared" si="0"/>
        <v>129.94967870140201</v>
      </c>
      <c r="F11" s="14">
        <f t="shared" si="1"/>
        <v>346535.98</v>
      </c>
    </row>
    <row r="12" spans="1:6" ht="78.75" x14ac:dyDescent="0.25">
      <c r="A12" s="12" t="s">
        <v>46</v>
      </c>
      <c r="B12" s="13" t="s">
        <v>47</v>
      </c>
      <c r="C12" s="14">
        <v>38434</v>
      </c>
      <c r="D12" s="14">
        <v>41150</v>
      </c>
      <c r="E12" s="14">
        <f t="shared" si="0"/>
        <v>107.06665972836551</v>
      </c>
      <c r="F12" s="14">
        <f t="shared" si="1"/>
        <v>2716</v>
      </c>
    </row>
    <row r="13" spans="1:6" ht="15.75" x14ac:dyDescent="0.25">
      <c r="A13" s="12" t="s">
        <v>15</v>
      </c>
      <c r="B13" s="13" t="s">
        <v>16</v>
      </c>
      <c r="C13" s="14">
        <v>0</v>
      </c>
      <c r="D13" s="14">
        <v>0</v>
      </c>
      <c r="E13" s="14"/>
      <c r="F13" s="14">
        <f t="shared" si="1"/>
        <v>0</v>
      </c>
    </row>
    <row r="14" spans="1:6" ht="31.5" x14ac:dyDescent="0.25">
      <c r="A14" s="12" t="s">
        <v>17</v>
      </c>
      <c r="B14" s="13" t="s">
        <v>18</v>
      </c>
      <c r="C14" s="14">
        <v>157172.94</v>
      </c>
      <c r="D14" s="14">
        <v>359318.72</v>
      </c>
      <c r="E14" s="14">
        <f t="shared" si="0"/>
        <v>228.61360231602208</v>
      </c>
      <c r="F14" s="14">
        <f t="shared" si="1"/>
        <v>202145.77999999997</v>
      </c>
    </row>
    <row r="15" spans="1:6" ht="31.5" x14ac:dyDescent="0.25">
      <c r="A15" s="10" t="s">
        <v>19</v>
      </c>
      <c r="B15" s="11" t="s">
        <v>20</v>
      </c>
      <c r="C15" s="9">
        <f>C16</f>
        <v>57940.99</v>
      </c>
      <c r="D15" s="9">
        <f>D16</f>
        <v>66479.19</v>
      </c>
      <c r="E15" s="9">
        <f t="shared" si="0"/>
        <v>114.73602712000609</v>
      </c>
      <c r="F15" s="9">
        <f t="shared" si="1"/>
        <v>8538.2000000000044</v>
      </c>
    </row>
    <row r="16" spans="1:6" ht="31.5" x14ac:dyDescent="0.25">
      <c r="A16" s="12" t="s">
        <v>21</v>
      </c>
      <c r="B16" s="13" t="s">
        <v>22</v>
      </c>
      <c r="C16" s="14">
        <v>57940.99</v>
      </c>
      <c r="D16" s="14">
        <v>66479.19</v>
      </c>
      <c r="E16" s="14">
        <f t="shared" si="0"/>
        <v>114.73602712000609</v>
      </c>
      <c r="F16" s="14">
        <f t="shared" si="1"/>
        <v>8538.2000000000044</v>
      </c>
    </row>
    <row r="17" spans="1:6" ht="63" x14ac:dyDescent="0.25">
      <c r="A17" s="10" t="s">
        <v>23</v>
      </c>
      <c r="B17" s="11" t="s">
        <v>24</v>
      </c>
      <c r="C17" s="9">
        <f>C18</f>
        <v>24897</v>
      </c>
      <c r="D17" s="9">
        <f>D18</f>
        <v>25000</v>
      </c>
      <c r="E17" s="9">
        <f t="shared" si="0"/>
        <v>100.41370446238503</v>
      </c>
      <c r="F17" s="9">
        <f t="shared" si="1"/>
        <v>103</v>
      </c>
    </row>
    <row r="18" spans="1:6" ht="78.75" x14ac:dyDescent="0.25">
      <c r="A18" s="12" t="s">
        <v>48</v>
      </c>
      <c r="B18" s="13" t="s">
        <v>25</v>
      </c>
      <c r="C18" s="14">
        <v>24897</v>
      </c>
      <c r="D18" s="14">
        <v>25000</v>
      </c>
      <c r="E18" s="14">
        <f t="shared" si="0"/>
        <v>100.41370446238503</v>
      </c>
      <c r="F18" s="14">
        <f t="shared" si="1"/>
        <v>103</v>
      </c>
    </row>
    <row r="19" spans="1:6" ht="31.5" x14ac:dyDescent="0.25">
      <c r="A19" s="10" t="s">
        <v>49</v>
      </c>
      <c r="B19" s="11" t="s">
        <v>50</v>
      </c>
      <c r="C19" s="9">
        <f>C20</f>
        <v>791028.81</v>
      </c>
      <c r="D19" s="9">
        <f>D20+D21</f>
        <v>888857.29</v>
      </c>
      <c r="E19" s="9">
        <f t="shared" si="0"/>
        <v>112.36724614366447</v>
      </c>
      <c r="F19" s="9">
        <f t="shared" si="1"/>
        <v>97828.479999999981</v>
      </c>
    </row>
    <row r="20" spans="1:6" ht="31.5" x14ac:dyDescent="0.25">
      <c r="A20" s="12" t="s">
        <v>51</v>
      </c>
      <c r="B20" s="13" t="s">
        <v>52</v>
      </c>
      <c r="C20" s="14">
        <v>791028.81</v>
      </c>
      <c r="D20" s="14">
        <v>868857.29</v>
      </c>
      <c r="E20" s="14">
        <f>D20/C20*100</f>
        <v>109.83889322564625</v>
      </c>
      <c r="F20" s="14">
        <f t="shared" si="1"/>
        <v>77828.479999999981</v>
      </c>
    </row>
    <row r="21" spans="1:6" ht="31.5" x14ac:dyDescent="0.25">
      <c r="A21" s="12" t="s">
        <v>53</v>
      </c>
      <c r="B21" s="13" t="s">
        <v>54</v>
      </c>
      <c r="C21" s="14">
        <v>0</v>
      </c>
      <c r="D21" s="14">
        <v>20000</v>
      </c>
      <c r="E21" s="14"/>
      <c r="F21" s="14">
        <f t="shared" si="1"/>
        <v>20000</v>
      </c>
    </row>
    <row r="22" spans="1:6" ht="47.25" x14ac:dyDescent="0.25">
      <c r="A22" s="10" t="s">
        <v>26</v>
      </c>
      <c r="B22" s="11" t="s">
        <v>27</v>
      </c>
      <c r="C22" s="9">
        <f>C24+C23</f>
        <v>976772.61</v>
      </c>
      <c r="D22" s="9">
        <f>D24+D23</f>
        <v>2674912.9099999997</v>
      </c>
      <c r="E22" s="9">
        <f t="shared" si="0"/>
        <v>273.8521619683828</v>
      </c>
      <c r="F22" s="9">
        <f t="shared" si="1"/>
        <v>1698140.2999999998</v>
      </c>
    </row>
    <row r="23" spans="1:6" ht="15.75" x14ac:dyDescent="0.25">
      <c r="A23" s="12" t="s">
        <v>28</v>
      </c>
      <c r="B23" s="13" t="s">
        <v>29</v>
      </c>
      <c r="C23" s="14">
        <v>231478.85</v>
      </c>
      <c r="D23" s="14">
        <v>97355.09</v>
      </c>
      <c r="E23" s="14">
        <f t="shared" si="0"/>
        <v>42.057876993945662</v>
      </c>
      <c r="F23" s="14">
        <f t="shared" si="1"/>
        <v>-134123.76</v>
      </c>
    </row>
    <row r="24" spans="1:6" ht="15.75" x14ac:dyDescent="0.25">
      <c r="A24" s="12" t="s">
        <v>30</v>
      </c>
      <c r="B24" s="13" t="s">
        <v>31</v>
      </c>
      <c r="C24" s="14">
        <v>745293.76</v>
      </c>
      <c r="D24" s="14">
        <v>2577557.8199999998</v>
      </c>
      <c r="E24" s="14">
        <f t="shared" si="0"/>
        <v>345.8445459143519</v>
      </c>
      <c r="F24" s="14">
        <f t="shared" si="1"/>
        <v>1832264.0599999998</v>
      </c>
    </row>
    <row r="25" spans="1:6" ht="15.75" x14ac:dyDescent="0.25">
      <c r="A25" s="10" t="s">
        <v>32</v>
      </c>
      <c r="B25" s="11" t="s">
        <v>33</v>
      </c>
      <c r="C25" s="9">
        <f>C26+C27</f>
        <v>14900</v>
      </c>
      <c r="D25" s="9">
        <f>D26+D27</f>
        <v>13600</v>
      </c>
      <c r="E25" s="9">
        <f t="shared" si="0"/>
        <v>91.275167785234899</v>
      </c>
      <c r="F25" s="9">
        <f t="shared" si="1"/>
        <v>-1300</v>
      </c>
    </row>
    <row r="26" spans="1:6" ht="47.25" x14ac:dyDescent="0.25">
      <c r="A26" s="12" t="s">
        <v>34</v>
      </c>
      <c r="B26" s="13" t="s">
        <v>35</v>
      </c>
      <c r="C26" s="14">
        <v>14900</v>
      </c>
      <c r="D26" s="14">
        <v>11200</v>
      </c>
      <c r="E26" s="14">
        <f t="shared" si="0"/>
        <v>75.167785234899327</v>
      </c>
      <c r="F26" s="14">
        <f t="shared" si="1"/>
        <v>-3700</v>
      </c>
    </row>
    <row r="27" spans="1:6" ht="31.5" x14ac:dyDescent="0.25">
      <c r="A27" s="12" t="s">
        <v>36</v>
      </c>
      <c r="B27" s="13" t="s">
        <v>37</v>
      </c>
      <c r="C27" s="14">
        <v>0</v>
      </c>
      <c r="D27" s="14">
        <v>2400</v>
      </c>
      <c r="E27" s="14"/>
      <c r="F27" s="14">
        <f t="shared" si="1"/>
        <v>2400</v>
      </c>
    </row>
    <row r="28" spans="1:6" ht="31.5" x14ac:dyDescent="0.25">
      <c r="A28" s="10" t="s">
        <v>38</v>
      </c>
      <c r="B28" s="11" t="s">
        <v>39</v>
      </c>
      <c r="C28" s="9">
        <f>C29</f>
        <v>3317715.14</v>
      </c>
      <c r="D28" s="9">
        <f>D29</f>
        <v>3015243.15</v>
      </c>
      <c r="E28" s="9">
        <f t="shared" si="0"/>
        <v>90.88312355834141</v>
      </c>
      <c r="F28" s="9">
        <f t="shared" si="1"/>
        <v>-302471.99000000022</v>
      </c>
    </row>
    <row r="29" spans="1:6" ht="15.75" x14ac:dyDescent="0.25">
      <c r="A29" s="12" t="s">
        <v>40</v>
      </c>
      <c r="B29" s="13" t="s">
        <v>41</v>
      </c>
      <c r="C29" s="14">
        <v>3317715.14</v>
      </c>
      <c r="D29" s="14">
        <v>3015243.15</v>
      </c>
      <c r="E29" s="14">
        <f t="shared" si="0"/>
        <v>90.88312355834141</v>
      </c>
      <c r="F29" s="14">
        <f t="shared" si="1"/>
        <v>-302471.99000000022</v>
      </c>
    </row>
    <row r="30" spans="1:6" ht="15.75" x14ac:dyDescent="0.25">
      <c r="A30" s="10" t="s">
        <v>42</v>
      </c>
      <c r="B30" s="11" t="s">
        <v>43</v>
      </c>
      <c r="C30" s="9">
        <f>SUM(C31:C31)</f>
        <v>54000</v>
      </c>
      <c r="D30" s="9">
        <f>SUM(D31:D31)</f>
        <v>27000</v>
      </c>
      <c r="E30" s="9">
        <f t="shared" si="0"/>
        <v>50</v>
      </c>
      <c r="F30" s="9">
        <f t="shared" si="1"/>
        <v>-27000</v>
      </c>
    </row>
    <row r="31" spans="1:6" ht="15.75" x14ac:dyDescent="0.25">
      <c r="A31" s="12" t="s">
        <v>44</v>
      </c>
      <c r="B31" s="13" t="s">
        <v>45</v>
      </c>
      <c r="C31" s="14">
        <v>54000</v>
      </c>
      <c r="D31" s="14">
        <v>27000</v>
      </c>
      <c r="E31" s="14">
        <f t="shared" si="0"/>
        <v>50</v>
      </c>
      <c r="F31" s="14">
        <f t="shared" si="1"/>
        <v>-27000</v>
      </c>
    </row>
  </sheetData>
  <mergeCells count="6">
    <mergeCell ref="A1:F3"/>
    <mergeCell ref="E5:F5"/>
    <mergeCell ref="B5:B6"/>
    <mergeCell ref="C5:C6"/>
    <mergeCell ref="D5:D6"/>
    <mergeCell ref="A5:A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2023-10-25T06:47:55Z</dcterms:modified>
</cp:coreProperties>
</file>